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6\02 REPORTES\01 REPORTES MENSUALES\06 NUMERALIAS\"/>
    </mc:Choice>
  </mc:AlternateContent>
  <xr:revisionPtr revIDLastSave="0" documentId="13_ncr:1_{2DFBA35E-E80D-496C-9211-2A7717FA9559}" xr6:coauthVersionLast="47" xr6:coauthVersionMax="47" xr10:uidLastSave="{00000000-0000-0000-0000-000000000000}"/>
  <bookViews>
    <workbookView xWindow="14400" yWindow="0" windowWidth="14400" windowHeight="15600" activeTab="1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2" i="8" l="1"/>
  <c r="M28" i="8"/>
  <c r="M20" i="8"/>
  <c r="M16" i="8"/>
  <c r="M12" i="8"/>
  <c r="F30" i="6"/>
  <c r="F31" i="6"/>
  <c r="F32" i="6"/>
  <c r="F33" i="6"/>
  <c r="F29" i="6"/>
  <c r="M24" i="8"/>
  <c r="F33" i="2" l="1"/>
  <c r="F32" i="4" l="1"/>
  <c r="I41" i="4" l="1"/>
  <c r="I42" i="4"/>
  <c r="I43" i="4"/>
  <c r="I44" i="4"/>
  <c r="I45" i="4"/>
  <c r="I46" i="4"/>
  <c r="I47" i="4"/>
  <c r="F41" i="4"/>
  <c r="F42" i="4"/>
  <c r="F43" i="4"/>
  <c r="F44" i="4"/>
  <c r="J44" i="4" s="1"/>
  <c r="F45" i="4"/>
  <c r="F46" i="4"/>
  <c r="F47" i="4"/>
  <c r="J46" i="2"/>
  <c r="F45" i="2"/>
  <c r="J45" i="2" s="1"/>
  <c r="I42" i="2"/>
  <c r="I43" i="2"/>
  <c r="I44" i="2"/>
  <c r="I45" i="2"/>
  <c r="I46" i="2"/>
  <c r="I47" i="2"/>
  <c r="I48" i="2"/>
  <c r="I49" i="2"/>
  <c r="I50" i="2"/>
  <c r="I51" i="2"/>
  <c r="I52" i="2"/>
  <c r="K24" i="8"/>
  <c r="G24" i="8"/>
  <c r="I53" i="2"/>
  <c r="F49" i="2"/>
  <c r="F50" i="2"/>
  <c r="F51" i="2"/>
  <c r="F52" i="2"/>
  <c r="F53" i="2"/>
  <c r="C9" i="4"/>
  <c r="F42" i="2"/>
  <c r="F43" i="2"/>
  <c r="F44" i="2"/>
  <c r="F46" i="2"/>
  <c r="F47" i="2"/>
  <c r="F48" i="2"/>
  <c r="J47" i="4" l="1"/>
  <c r="J46" i="4"/>
  <c r="J43" i="4"/>
  <c r="J42" i="4"/>
  <c r="J45" i="4"/>
  <c r="J43" i="2"/>
  <c r="F32" i="2"/>
  <c r="J20" i="8" s="1"/>
  <c r="J21" i="8"/>
  <c r="F22" i="8"/>
  <c r="F21" i="8"/>
  <c r="F20" i="8"/>
  <c r="C37" i="4"/>
  <c r="F52" i="4"/>
  <c r="I52" i="4"/>
  <c r="K20" i="8" l="1"/>
  <c r="J52" i="4"/>
  <c r="C4" i="8" l="1"/>
  <c r="F77" i="4" l="1"/>
  <c r="F76" i="4"/>
  <c r="F79" i="4"/>
  <c r="F81" i="4"/>
  <c r="F78" i="2"/>
  <c r="F79" i="2"/>
  <c r="F82" i="2"/>
  <c r="F73" i="4" l="1"/>
  <c r="F83" i="4"/>
  <c r="F81" i="2"/>
  <c r="F80" i="4"/>
  <c r="F78" i="4"/>
  <c r="F83" i="2"/>
  <c r="F80" i="2"/>
  <c r="F84" i="2"/>
  <c r="F74" i="4"/>
  <c r="F85" i="2"/>
  <c r="F75" i="4"/>
  <c r="F82" i="4"/>
  <c r="F112" i="4"/>
  <c r="F24" i="2"/>
  <c r="F23" i="6" l="1"/>
  <c r="F90" i="4"/>
  <c r="F89" i="4"/>
  <c r="F72" i="4"/>
  <c r="F84" i="4" s="1"/>
  <c r="F29" i="8" s="1"/>
  <c r="J53" i="2" l="1"/>
  <c r="F77" i="2"/>
  <c r="F59" i="4" l="1"/>
  <c r="I59" i="4"/>
  <c r="F60" i="4"/>
  <c r="I60" i="4"/>
  <c r="J59" i="4" l="1"/>
  <c r="J60" i="4"/>
  <c r="F76" i="2"/>
  <c r="F30" i="2"/>
  <c r="F118" i="4" l="1"/>
  <c r="F119" i="4"/>
  <c r="F18" i="8" s="1"/>
  <c r="D86" i="2" l="1"/>
  <c r="D95" i="2" s="1"/>
  <c r="D96" i="2" s="1"/>
  <c r="F92" i="2"/>
  <c r="F91" i="2"/>
  <c r="F75" i="2"/>
  <c r="C71" i="2"/>
  <c r="E84" i="4"/>
  <c r="E93" i="4" s="1"/>
  <c r="D84" i="4"/>
  <c r="D93" i="4" s="1"/>
  <c r="F93" i="4" l="1"/>
  <c r="F94" i="4" s="1"/>
  <c r="D94" i="4"/>
  <c r="I60" i="2" l="1"/>
  <c r="I61" i="2"/>
  <c r="F61" i="2"/>
  <c r="F60" i="2"/>
  <c r="F31" i="2"/>
  <c r="F29" i="4"/>
  <c r="F12" i="8" s="1"/>
  <c r="J60" i="2" l="1"/>
  <c r="J61" i="2"/>
  <c r="F30" i="4" l="1"/>
  <c r="F16" i="8" s="1"/>
  <c r="J17" i="8" l="1"/>
  <c r="F17" i="8"/>
  <c r="J13" i="8"/>
  <c r="J12" i="8"/>
  <c r="F14" i="8"/>
  <c r="F13" i="8"/>
  <c r="F33" i="8" l="1"/>
  <c r="K16" i="8"/>
  <c r="G12" i="8"/>
  <c r="K12" i="8"/>
  <c r="G16" i="8"/>
  <c r="E94" i="4"/>
  <c r="F74" i="2"/>
  <c r="C69" i="4" l="1"/>
  <c r="C98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4" i="2" l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I74" i="2"/>
  <c r="I75" i="2" s="1"/>
  <c r="E86" i="2"/>
  <c r="E95" i="2" s="1"/>
  <c r="F95" i="2" l="1"/>
  <c r="F96" i="2" s="1"/>
  <c r="E96" i="2"/>
  <c r="J74" i="2"/>
  <c r="I76" i="2"/>
  <c r="I77" i="2" s="1"/>
  <c r="I78" i="2" s="1"/>
  <c r="I79" i="2" s="1"/>
  <c r="I80" i="2" s="1"/>
  <c r="I81" i="2" s="1"/>
  <c r="I82" i="2" s="1"/>
  <c r="I83" i="2" s="1"/>
  <c r="I84" i="2" s="1"/>
  <c r="I85" i="2" s="1"/>
  <c r="J75" i="2"/>
  <c r="F86" i="2"/>
  <c r="J29" i="8" s="1"/>
  <c r="J33" i="8" s="1"/>
  <c r="G8" i="9" l="1"/>
  <c r="G14" i="9" l="1"/>
  <c r="J76" i="2" l="1"/>
  <c r="J77" i="2" l="1"/>
  <c r="J78" i="2" l="1"/>
  <c r="J79" i="2" l="1"/>
  <c r="J80" i="2" l="1"/>
  <c r="J81" i="2" l="1"/>
  <c r="J82" i="2" l="1"/>
  <c r="J83" i="2" l="1"/>
  <c r="J85" i="2" l="1"/>
  <c r="J84" i="2"/>
  <c r="F23" i="4" l="1"/>
  <c r="F18" i="6" l="1"/>
  <c r="F16" i="6"/>
  <c r="F15" i="6"/>
  <c r="F21" i="6"/>
  <c r="F19" i="6"/>
  <c r="F22" i="6"/>
  <c r="F20" i="6"/>
  <c r="F17" i="6"/>
  <c r="F111" i="4" l="1"/>
  <c r="F108" i="4"/>
  <c r="F110" i="4"/>
  <c r="F109" i="4"/>
  <c r="F106" i="4" l="1"/>
  <c r="F102" i="4"/>
  <c r="E113" i="4"/>
  <c r="E122" i="4" s="1"/>
  <c r="E123" i="4" s="1"/>
  <c r="F103" i="4"/>
  <c r="F105" i="4"/>
  <c r="F101" i="4"/>
  <c r="D113" i="4"/>
  <c r="D122" i="4" s="1"/>
  <c r="F107" i="4"/>
  <c r="F104" i="4"/>
  <c r="F122" i="4" l="1"/>
  <c r="F123" i="4" s="1"/>
  <c r="D123" i="4"/>
  <c r="F113" i="4"/>
  <c r="F30" i="8" s="1"/>
  <c r="F34" i="8" s="1"/>
  <c r="C9" i="9" l="1"/>
  <c r="C15" i="9" l="1"/>
  <c r="F14" i="6" l="1"/>
  <c r="F13" i="6"/>
  <c r="D24" i="6"/>
  <c r="F12" i="6"/>
  <c r="E24" i="6"/>
  <c r="F24" i="6" l="1"/>
  <c r="E25" i="6"/>
  <c r="E33" i="6"/>
  <c r="E34" i="6" s="1"/>
  <c r="F25" i="6"/>
  <c r="J7" i="9" a="1"/>
  <c r="J7" i="9" s="1"/>
  <c r="D25" i="6"/>
  <c r="D33" i="6"/>
  <c r="F34" i="6" s="1"/>
  <c r="D34" i="6" l="1"/>
  <c r="J13" i="9" l="1" a="1"/>
  <c r="J13" i="9" s="1"/>
  <c r="F35" i="6"/>
  <c r="E54" i="2" l="1"/>
  <c r="E64" i="2" s="1"/>
  <c r="E65" i="2" s="1"/>
  <c r="D54" i="2"/>
  <c r="D64" i="2" s="1"/>
  <c r="D65" i="2" s="1"/>
  <c r="H54" i="2"/>
  <c r="H64" i="2" s="1"/>
  <c r="H65" i="2" s="1"/>
  <c r="G54" i="2"/>
  <c r="G64" i="2" s="1"/>
  <c r="G65" i="2" s="1"/>
  <c r="I64" i="2" l="1"/>
  <c r="I65" i="2" s="1"/>
  <c r="F64" i="2"/>
  <c r="F65" i="2" s="1"/>
  <c r="J64" i="2" l="1"/>
  <c r="J65" i="2" s="1"/>
  <c r="I50" i="4"/>
  <c r="I51" i="4"/>
  <c r="F49" i="4"/>
  <c r="I49" i="4"/>
  <c r="I48" i="4"/>
  <c r="F51" i="4" l="1"/>
  <c r="J51" i="4" s="1"/>
  <c r="F48" i="4"/>
  <c r="J48" i="4" s="1"/>
  <c r="J49" i="4"/>
  <c r="H53" i="4"/>
  <c r="H63" i="4" s="1"/>
  <c r="H64" i="4" s="1"/>
  <c r="D53" i="4"/>
  <c r="D63" i="4" s="1"/>
  <c r="D64" i="4" s="1"/>
  <c r="G53" i="4"/>
  <c r="G63" i="4" s="1"/>
  <c r="G64" i="4" s="1"/>
  <c r="F50" i="4"/>
  <c r="J50" i="4" s="1"/>
  <c r="E53" i="4" l="1"/>
  <c r="E63" i="4" s="1"/>
  <c r="E64" i="4" s="1"/>
  <c r="I53" i="4"/>
  <c r="I63" i="4"/>
  <c r="I64" i="4" s="1"/>
  <c r="J41" i="4"/>
  <c r="J53" i="4" s="1"/>
  <c r="F53" i="4"/>
  <c r="F63" i="4" l="1"/>
  <c r="F64" i="4" s="1"/>
  <c r="J64" i="4" s="1"/>
  <c r="J63" i="4" l="1"/>
  <c r="J52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3" i="4" s="1"/>
  <c r="E34" i="4" s="1"/>
  <c r="F12" i="4" l="1"/>
  <c r="F24" i="4" s="1"/>
  <c r="F28" i="8" s="1"/>
  <c r="F32" i="8" s="1"/>
  <c r="D24" i="4"/>
  <c r="D33" i="4" s="1"/>
  <c r="G20" i="8" l="1"/>
  <c r="F33" i="4"/>
  <c r="F34" i="4" s="1"/>
  <c r="D34" i="4"/>
  <c r="C7" i="9"/>
  <c r="G28" i="8" l="1"/>
  <c r="C13" i="9" l="1"/>
  <c r="G32" i="8"/>
  <c r="F21" i="2" l="1"/>
  <c r="F15" i="2"/>
  <c r="F18" i="2"/>
  <c r="F19" i="2"/>
  <c r="G19" i="2" l="1"/>
  <c r="F20" i="2"/>
  <c r="G21" i="2" s="1"/>
  <c r="J49" i="2"/>
  <c r="F22" i="2"/>
  <c r="I54" i="2"/>
  <c r="J50" i="2"/>
  <c r="F14" i="2"/>
  <c r="F16" i="2"/>
  <c r="G16" i="2" s="1"/>
  <c r="J51" i="2"/>
  <c r="J44" i="2"/>
  <c r="F17" i="2"/>
  <c r="G18" i="2" s="1"/>
  <c r="J47" i="2"/>
  <c r="J48" i="2"/>
  <c r="D25" i="2"/>
  <c r="D34" i="2" s="1"/>
  <c r="D35" i="2" s="1"/>
  <c r="F13" i="2"/>
  <c r="E25" i="2"/>
  <c r="E34" i="2" s="1"/>
  <c r="E35" i="2" s="1"/>
  <c r="J42" i="2"/>
  <c r="F54" i="2"/>
  <c r="F34" i="2" l="1"/>
  <c r="J28" i="8" s="1"/>
  <c r="J32" i="8" s="1"/>
  <c r="G14" i="2"/>
  <c r="G20" i="2"/>
  <c r="G17" i="2"/>
  <c r="F25" i="2"/>
  <c r="G7" i="9" s="1"/>
  <c r="G22" i="2"/>
  <c r="G23" i="2"/>
  <c r="J54" i="2"/>
  <c r="G15" i="2"/>
  <c r="F35" i="2"/>
  <c r="K28" i="8" l="1"/>
  <c r="K32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<sst xmlns="http://schemas.openxmlformats.org/spreadsheetml/2006/main" count="504" uniqueCount="131">
  <si>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</si>
  <si>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</si>
  <si>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</si>
  <si>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</si>
  <si>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</si>
  <si>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</si>
  <si>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</si>
  <si>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</si>
  <si>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</si>
  <si>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</si>
  <si>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</si>
  <si>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</si>
  <si>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</si>
  <si>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</si>
  <si>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</si>
  <si>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</si>
  <si>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</si>
  <si>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</si>
  <si>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</si>
  <si>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</si>
  <si>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</si>
  <si>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</si>
  <si>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</si>
  <si>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</si>
  <si>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</si>
  <si>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</si>
  <si>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</si>
  <si>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</si>
  <si>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</si>
  <si>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</si>
  <si>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</si>
  <si>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</si>
  <si>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</si>
  <si>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</si>
  <si>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</si>
  <si>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</si>
  <si>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</si>
  <si>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</si>
  <si>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</si>
  <si>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</si>
  <si>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</si>
  <si>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</si>
  <si>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</si>
  <si>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</si>
  <si>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</si>
  <si>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</si>
  <si>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</si>
  <si>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</si>
  <si>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</si>
  <si>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</si>
  <si>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</si>
  <si>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</si>
  <si>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</si>
  <si>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</si>
  <si>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</si>
  <si>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</si>
  <si>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</si>
  <si>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</si>
  <si>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</si>
  <si>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</si>
  <si>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</si>
  <si>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</si>
  <si>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</si>
  <si>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</si>
  <si>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</si>
  <si>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</si>
  <si>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</si>
  <si>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</si>
  <si>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</si>
  <si>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</si>
  <si>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</si>
  <si>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</si>
  <si>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</si>
  <si>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</si>
  <si>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</si>
  <si>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</si>
  <si>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</si>
  <si>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</si>
  <si>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</si>
  <si>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</si>
  <si>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</si>
  <si>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</si>
  <si>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</si>
  <si>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</si>
  <si>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</si>
  <si>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</si>
  <si>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Comercial</t>
  </si>
  <si>
    <t>General</t>
  </si>
  <si>
    <t>Carga</t>
  </si>
  <si>
    <t>CARGA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</si>
  <si>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</si>
  <si>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</si>
  <si>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</si>
  <si>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</si>
  <si>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</si>
  <si>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</si>
  <si>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</si>
  <si>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</si>
  <si>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</si>
  <si>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</si>
  <si>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</si>
  <si>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</si>
  <si>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</si>
  <si>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</si>
  <si>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OPERACIONES COMERCIALES POR LLEGADAS Y SALIDAS.</t>
  </si>
  <si>
    <t>PASAJEROS DE AVIACIÓN GENERAL.</t>
  </si>
  <si>
    <t>NUMERALIA AEROPORTUARIA 2025.</t>
  </si>
  <si>
    <t>Nota 3: Las operaciones de Aviación de Carga se contabilizan sin aerolíneas mixtas.</t>
  </si>
  <si>
    <t>OPERACIONES CON CARGA</t>
  </si>
  <si>
    <t>NUMERALIA AEROPORTUARIA 2026</t>
  </si>
  <si>
    <t>2022
(21/o. Mar. - 31 Dic.)</t>
  </si>
  <si>
    <t>NUMERALIA AEROPORTUARIA 2026.</t>
  </si>
  <si>
    <t>OPERATIONS</t>
  </si>
  <si>
    <t>PASSENGERS</t>
  </si>
  <si>
    <t>CARGO</t>
  </si>
  <si>
    <t>Aviation</t>
  </si>
  <si>
    <t>Total</t>
  </si>
  <si>
    <t>Tons</t>
  </si>
  <si>
    <t>2024
(1/o. Jan. -31 Dic.)</t>
  </si>
  <si>
    <t>2025
(1/o. Jan. -31 Dic.)</t>
  </si>
  <si>
    <t>Commercial</t>
  </si>
  <si>
    <t>Cargo</t>
  </si>
  <si>
    <t>2023
(1/o. Jan. - 31 Dic.)</t>
  </si>
  <si>
    <t>2026
(1/o. Jan. -31 Mar.)</t>
  </si>
  <si>
    <t>2022 - 2026
(21 Mar. 2022 - 31 Mar. 2026)</t>
  </si>
  <si>
    <t>Fecha de validación: 13 Mar. 2026</t>
  </si>
  <si>
    <t>Fecha de actualización: 15 Mar. 2026</t>
  </si>
  <si>
    <t>Cifras del 1/o. Ene. al 31 Mar. 2026.</t>
  </si>
  <si>
    <t>FEBRERO*</t>
  </si>
  <si>
    <t>*Por ratificación del área Operativa se actualizaron las cifras de la Aviación General de Febrero de 2026 (1 pasajero).</t>
  </si>
  <si>
    <t>*Por ratificación del área Operativa se actualizaron las cifras de la Aviación General de Febrero del 2026 (1 operación).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</si>
</sst>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201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7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8" fillId="11" borderId="0" xfId="0" applyNumberFormat="1" applyFont="1" applyFill="1" applyAlignment="1">
      <alignment horizontal="center" vertical="center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49" fillId="0" borderId="0" xfId="0" applyFont="1"/>
    <xf numFmtId="0" fontId="50" fillId="0" borderId="0" xfId="0" applyFont="1"/>
    <xf numFmtId="0" fontId="31" fillId="0" borderId="0" xfId="0" applyFont="1" applyAlignment="1">
      <alignment horizontal="center" vertical="center"/>
    </xf>
    <xf numFmtId="0" fontId="51" fillId="0" borderId="0" xfId="0" applyFont="1"/>
    <xf numFmtId="0" fontId="52" fillId="0" borderId="0" xfId="0" applyFont="1"/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17" borderId="0" xfId="0" applyFont="1" applyFill="1" applyAlignment="1">
      <alignment horizontal="right" vertical="center"/>
    </xf>
    <xf numFmtId="3" fontId="51" fillId="17" borderId="0" xfId="0" applyNumberFormat="1" applyFont="1" applyFill="1" applyAlignment="1">
      <alignment horizontal="center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right" vertical="center"/>
    </xf>
    <xf numFmtId="0" fontId="51" fillId="17" borderId="0" xfId="0" applyFont="1" applyFill="1" applyAlignment="1">
      <alignment vertical="center"/>
    </xf>
    <xf numFmtId="3" fontId="51" fillId="0" borderId="0" xfId="0" applyNumberFormat="1" applyFont="1" applyAlignment="1">
      <alignment vertical="center"/>
    </xf>
    <xf numFmtId="0" fontId="57" fillId="0" borderId="0" xfId="0" applyFont="1"/>
    <xf numFmtId="0" fontId="56" fillId="0" borderId="0" xfId="0" applyFont="1"/>
    <xf numFmtId="0" fontId="56" fillId="16" borderId="0" xfId="0" applyFont="1" applyFill="1" applyAlignment="1">
      <alignment horizontal="center" vertical="center"/>
    </xf>
    <xf numFmtId="0" fontId="58" fillId="0" borderId="0" xfId="0" applyFont="1"/>
    <xf numFmtId="0" fontId="47" fillId="0" borderId="0" xfId="0" applyFont="1"/>
    <xf numFmtId="0" fontId="42" fillId="0" borderId="0" xfId="0" applyFont="1"/>
    <xf numFmtId="0" fontId="56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 vertical="center"/>
    </xf>
    <xf numFmtId="0" fontId="62" fillId="0" borderId="0" xfId="0" applyFont="1"/>
    <xf numFmtId="10" fontId="62" fillId="0" borderId="0" xfId="1" applyNumberFormat="1" applyFont="1" applyAlignment="1">
      <alignment horizontal="center" vertical="center"/>
    </xf>
    <xf numFmtId="10" fontId="62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64" fillId="0" borderId="0" xfId="0" applyFont="1"/>
    <xf numFmtId="44" fontId="4" fillId="0" borderId="0" xfId="3" applyFont="1" applyAlignment="1">
      <alignment horizontal="center" vertical="center" wrapText="1" readingOrder="1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3" fontId="5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4" fontId="51" fillId="17" borderId="0" xfId="0" applyNumberFormat="1" applyFont="1" applyFill="1" applyAlignment="1">
      <alignment horizontal="center" vertical="center"/>
    </xf>
    <xf numFmtId="4" fontId="21" fillId="17" borderId="0" xfId="0" applyNumberFormat="1" applyFont="1" applyFill="1" applyAlignment="1">
      <alignment horizontal="center" vertical="center"/>
    </xf>
    <xf numFmtId="0" fontId="59" fillId="18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/>
    </xf>
    <xf numFmtId="0" fontId="56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center" vertical="center" wrapText="1"/>
    </xf>
    <xf numFmtId="0" fontId="53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54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4" fontId="51" fillId="16" borderId="0" xfId="0" applyNumberFormat="1" applyFont="1" applyFill="1" applyAlignment="1">
      <alignment horizontal="center" vertical="center"/>
    </xf>
    <xf numFmtId="4" fontId="21" fillId="16" borderId="0" xfId="0" applyNumberFormat="1" applyFont="1" applyFill="1" applyAlignment="1">
      <alignment horizontal="center" vertical="center"/>
    </xf>
    <xf numFmtId="0" fontId="55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4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63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4">
    <cellStyle name="Hipervínculo" xfId="2" builtinId="8"/>
    <cellStyle name="Moneda" xfId="3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MAR</a:t>
            </a:r>
            <a:r>
              <a:rPr lang="es-ES" b="0"/>
              <a:t>. 2026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31146159106331428"/>
          <c:y val="0.3179507702869794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49287749785377355"/>
                  <c:y val="3.3511500720343354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8610293327789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-0.29971738805781145"/>
                  <c:y val="-8.0850090018967355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1628860</c:v>
                </c:pt>
                <c:pt idx="1">
                  <c:v>80002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31</a:t>
            </a:r>
            <a:r>
              <a:rPr lang="es-ES" b="1" baseline="0"/>
              <a:t> MAR</a:t>
            </a:r>
            <a:r>
              <a:rPr lang="es-ES" b="1"/>
              <a:t>. 2026.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Operaciones!$G$53:$H$53</c:f>
              <c:numCache>
                <c:formatCode>#,##0</c:formatCode>
                <c:ptCount val="2"/>
                <c:pt idx="0">
                  <c:v>315</c:v>
                </c:pt>
                <c:pt idx="1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31</a:t>
            </a:r>
            <a:r>
              <a:rPr lang="es-ES" sz="1200" b="1" baseline="0"/>
              <a:t> MAR</a:t>
            </a:r>
            <a:r>
              <a:rPr lang="es-ES" sz="1200" b="1"/>
              <a:t>. 2026.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Operaciones!$D$84:$E$84</c:f>
              <c:numCache>
                <c:formatCode>#,##0</c:formatCode>
                <c:ptCount val="2"/>
                <c:pt idx="0">
                  <c:v>544</c:v>
                </c:pt>
                <c:pt idx="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MAR</a:t>
            </a:r>
            <a:r>
              <a:rPr lang="es-ES" b="0"/>
              <a:t>. 2026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(Pasajeros!$D$41:$E$41,Pasajeros!$G$41:$H$41)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(Pasajeros!$D$54:$E$54,Pasajeros!$G$54:$H$54)</c:f>
              <c:numCache>
                <c:formatCode>#,##0</c:formatCode>
                <c:ptCount val="4"/>
                <c:pt idx="0">
                  <c:v>828389</c:v>
                </c:pt>
                <c:pt idx="1">
                  <c:v>800471</c:v>
                </c:pt>
                <c:pt idx="2">
                  <c:v>38782</c:v>
                </c:pt>
                <c:pt idx="3">
                  <c:v>41220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31</a:t>
            </a:r>
            <a:r>
              <a:rPr lang="es-ES" b="1" baseline="0"/>
              <a:t> MAR</a:t>
            </a:r>
            <a:r>
              <a:rPr lang="es-ES" b="1"/>
              <a:t>. 2026.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Pasajeros!$D$73:$E$73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Pasajeros!$D$86:$E$86</c:f>
              <c:numCache>
                <c:formatCode>#,##0</c:formatCode>
                <c:ptCount val="2"/>
                <c:pt idx="0">
                  <c:v>1825</c:v>
                </c:pt>
                <c:pt idx="1">
                  <c:v>1058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MAR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2026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Pasajeros!$D$41:$E$41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Pasajeros!$D$54:$E$54</c:f>
              <c:numCache>
                <c:formatCode>#,##0</c:formatCode>
                <c:ptCount val="2"/>
                <c:pt idx="0">
                  <c:v>828389</c:v>
                </c:pt>
                <c:pt idx="1">
                  <c:v>800471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MAR</a:t>
            </a:r>
            <a:r>
              <a:rPr lang="es-ES" sz="1200"/>
              <a:t>. 2026. </a:t>
            </a:r>
            <a:endParaRPr lang="es-MX" sz="1200"/>
          </a:p>
        </c:rich>
      </c:tx>
      <c:layout>
        <c:manualLayout>
          <c:xMode val="edge"/>
          <c:yMode val="edge"/>
          <c:x val="0.14524315380274377"/>
          <c:y val="5.4913715423464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Pasajeros!$G$41:$H$41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Pasajeros!$G$54:$H$54</c:f>
              <c:numCache>
                <c:formatCode>#,##0</c:formatCode>
                <c:ptCount val="2"/>
                <c:pt idx="0">
                  <c:v>38782</c:v>
                </c:pt>
                <c:pt idx="1">
                  <c:v>41220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31 MAR. 2026.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12735</c:v>
                </c:pt>
                <c:pt idx="1">
                  <c:v>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31</a:t>
            </a:r>
            <a:r>
              <a:rPr lang="es-ES" sz="1400" baseline="0"/>
              <a:t> MAR</a:t>
            </a:r>
            <a:r>
              <a:rPr lang="es-ES" sz="1400"/>
              <a:t>. 2026.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(Operaciones!$D$40:$E$40,Operaciones!$G$40:$H$40)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(Operaciones!$D$53:$E$53,Operaciones!$G$53:$H$53)</c:f>
              <c:numCache>
                <c:formatCode>#,##0</c:formatCode>
                <c:ptCount val="4"/>
                <c:pt idx="0">
                  <c:v>6367</c:v>
                </c:pt>
                <c:pt idx="1">
                  <c:v>6368</c:v>
                </c:pt>
                <c:pt idx="2">
                  <c:v>315</c:v>
                </c:pt>
                <c:pt idx="3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Operaciones!$C$41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Operaciones!$G$41:$H$41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31</a:t>
            </a:r>
            <a:r>
              <a:rPr lang="es-ES" baseline="0"/>
              <a:t> MAR</a:t>
            </a:r>
            <a:r>
              <a:rPr lang="es-ES"/>
              <a:t>. 2026.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Operaciones!$D$53:$E$53</c:f>
              <c:numCache>
                <c:formatCode>#,##0</c:formatCode>
                <c:ptCount val="2"/>
                <c:pt idx="0">
                  <c:v>6367</c:v>
                </c:pt>
                <c:pt idx="1">
                  <c:v>6368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12</xdr:col>
      <xdr:colOff>1407550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39</xdr:row>
      <xdr:rowOff>103654</xdr:rowOff>
    </xdr:from>
    <xdr:to>
      <xdr:col>12</xdr:col>
      <xdr:colOff>3197679</xdr:colOff>
      <xdr:row>54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71</xdr:row>
      <xdr:rowOff>180414</xdr:rowOff>
    </xdr:from>
    <xdr:to>
      <xdr:col>10</xdr:col>
      <xdr:colOff>421821</xdr:colOff>
      <xdr:row>86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40</xdr:row>
      <xdr:rowOff>213632</xdr:rowOff>
    </xdr:from>
    <xdr:to>
      <xdr:col>15</xdr:col>
      <xdr:colOff>1251857</xdr:colOff>
      <xdr:row>51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40</xdr:row>
      <xdr:rowOff>217715</xdr:rowOff>
    </xdr:from>
    <xdr:to>
      <xdr:col>17</xdr:col>
      <xdr:colOff>1265464</xdr:colOff>
      <xdr:row>51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36</xdr:row>
      <xdr:rowOff>180833</xdr:rowOff>
    </xdr:from>
    <xdr:to>
      <xdr:col>12</xdr:col>
      <xdr:colOff>2678907</xdr:colOff>
      <xdr:row>52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39</xdr:row>
      <xdr:rowOff>39831</xdr:rowOff>
    </xdr:from>
    <xdr:to>
      <xdr:col>22</xdr:col>
      <xdr:colOff>1316181</xdr:colOff>
      <xdr:row>49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39</xdr:row>
      <xdr:rowOff>112734</xdr:rowOff>
    </xdr:from>
    <xdr:to>
      <xdr:col>15</xdr:col>
      <xdr:colOff>748394</xdr:colOff>
      <xdr:row>50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39</xdr:row>
      <xdr:rowOff>69274</xdr:rowOff>
    </xdr:from>
    <xdr:to>
      <xdr:col>17</xdr:col>
      <xdr:colOff>821530</xdr:colOff>
      <xdr:row>49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69</xdr:row>
      <xdr:rowOff>190499</xdr:rowOff>
    </xdr:from>
    <xdr:to>
      <xdr:col>10</xdr:col>
      <xdr:colOff>785812</xdr:colOff>
      <xdr:row>84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13</xdr:col>
      <xdr:colOff>818201</xdr:colOff>
      <xdr:row>1</xdr:row>
      <xdr:rowOff>13821</xdr:rowOff>
    </xdr:from>
    <xdr:to>
      <xdr:col>15</xdr:col>
      <xdr:colOff>1693822</xdr:colOff>
      <xdr:row>1</xdr:row>
      <xdr:rowOff>867335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571969" y="268715"/>
          <a:ext cx="3129423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6"/>
  <sheetViews>
    <sheetView showGridLines="0" zoomScale="90" zoomScaleNormal="90" workbookViewId="0">
      <pane xSplit="1" ySplit="2" topLeftCell="B26" activePane="bottomRight" state="frozen"/>
      <selection pane="topRight" activeCell="B1" sqref="B1"/>
      <selection pane="bottomLeft" activeCell="A3" sqref="A3"/>
      <selection pane="bottomRight" activeCell="G32" sqref="G32:G34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5.42578125" style="48" bestFit="1" customWidth="1"/>
    <col min="6" max="6" width="13.28515625" style="48" customWidth="1"/>
    <col min="7" max="7" width="12.85546875" style="48" customWidth="1"/>
    <col min="8" max="8" width="4.7109375" style="102" customWidth="1"/>
    <col min="9" max="9" width="15.42578125" style="48" bestFit="1" customWidth="1"/>
    <col min="10" max="10" width="18.5703125" style="48" customWidth="1"/>
    <col min="11" max="11" width="16.5703125" style="48" customWidth="1"/>
    <col min="12" max="12" width="4.5703125" style="48" customWidth="1"/>
    <col min="13" max="13" width="23" style="120" bestFit="1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149" t="s">
        <v>109</v>
      </c>
      <c r="D2" s="119"/>
    </row>
    <row r="4" spans="1:34" x14ac:dyDescent="0.45">
      <c r="C4" s="48" t="str">
        <f>Pasajeros!C4</f>
        <v>Fecha de validación: 13 Mar. 2026</v>
      </c>
    </row>
    <row r="5" spans="1:34" x14ac:dyDescent="0.45">
      <c r="C5" s="48" t="str">
        <f>Pasajeros!C5</f>
        <v>Fecha de actualización: 15 Mar. 2026</v>
      </c>
    </row>
    <row r="7" spans="1:34" s="29" customFormat="1" ht="28.5" customHeight="1" x14ac:dyDescent="0.55000000000000004">
      <c r="A7" s="28"/>
      <c r="B7" s="121"/>
      <c r="C7" s="161" t="s">
        <v>90</v>
      </c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2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1"/>
      <c r="C8" s="121"/>
      <c r="D8" s="121"/>
      <c r="E8" s="121"/>
      <c r="F8" s="121"/>
      <c r="G8" s="121"/>
      <c r="H8" s="122"/>
      <c r="I8" s="121"/>
      <c r="J8" s="121"/>
      <c r="K8" s="121"/>
      <c r="L8" s="121"/>
      <c r="M8" s="123"/>
      <c r="N8" s="121"/>
    </row>
    <row r="9" spans="1:34" s="28" customFormat="1" ht="24" x14ac:dyDescent="0.55000000000000004">
      <c r="B9" s="121"/>
      <c r="C9" s="121"/>
      <c r="D9" s="121"/>
      <c r="E9" s="163" t="s">
        <v>112</v>
      </c>
      <c r="F9" s="156"/>
      <c r="G9" s="156"/>
      <c r="H9" s="132"/>
      <c r="I9" s="163" t="s">
        <v>113</v>
      </c>
      <c r="J9" s="156"/>
      <c r="K9" s="156"/>
      <c r="L9" s="133"/>
      <c r="M9" s="134" t="s">
        <v>114</v>
      </c>
      <c r="N9" s="121"/>
      <c r="O9" s="42"/>
      <c r="P9" s="43"/>
      <c r="Q9" s="43"/>
      <c r="R9" s="43"/>
    </row>
    <row r="10" spans="1:34" s="28" customFormat="1" ht="13.5" customHeight="1" x14ac:dyDescent="0.55000000000000004">
      <c r="B10" s="121"/>
      <c r="C10" s="121"/>
      <c r="D10" s="121"/>
      <c r="E10" s="121"/>
      <c r="F10" s="121"/>
      <c r="G10" s="121"/>
      <c r="H10" s="122"/>
      <c r="I10" s="121"/>
      <c r="J10" s="121"/>
      <c r="K10" s="121"/>
      <c r="L10" s="121"/>
      <c r="M10" s="123"/>
      <c r="N10" s="121"/>
      <c r="O10" s="2"/>
      <c r="P10" s="4"/>
      <c r="Q10" s="4"/>
      <c r="R10" s="5"/>
    </row>
    <row r="11" spans="1:34" s="28" customFormat="1" ht="24.75" customHeight="1" x14ac:dyDescent="0.55000000000000004">
      <c r="B11" s="121"/>
      <c r="C11" s="121"/>
      <c r="D11" s="121"/>
      <c r="E11" s="164" t="s">
        <v>115</v>
      </c>
      <c r="F11" s="165"/>
      <c r="G11" s="138" t="s">
        <v>116</v>
      </c>
      <c r="H11" s="124"/>
      <c r="I11" s="164" t="s">
        <v>115</v>
      </c>
      <c r="J11" s="165"/>
      <c r="K11" s="138" t="s">
        <v>116</v>
      </c>
      <c r="L11" s="125"/>
      <c r="M11" s="138" t="s">
        <v>117</v>
      </c>
      <c r="N11" s="125"/>
      <c r="O11" s="2"/>
      <c r="P11" s="4"/>
      <c r="Q11" s="4"/>
      <c r="R11" s="39"/>
    </row>
    <row r="12" spans="1:34" s="28" customFormat="1" ht="24.75" customHeight="1" x14ac:dyDescent="0.55000000000000004">
      <c r="B12" s="121"/>
      <c r="C12" s="166" t="s">
        <v>110</v>
      </c>
      <c r="D12" s="123"/>
      <c r="E12" s="126" t="s">
        <v>120</v>
      </c>
      <c r="F12" s="127">
        <f>Operaciones!$F$29</f>
        <v>8996</v>
      </c>
      <c r="G12" s="157">
        <f>F12+F13+F14</f>
        <v>9462</v>
      </c>
      <c r="H12" s="124"/>
      <c r="I12" s="126" t="s">
        <v>120</v>
      </c>
      <c r="J12" s="128">
        <f>Pasajeros!$F$30</f>
        <v>912415</v>
      </c>
      <c r="K12" s="157">
        <f>J12+J13</f>
        <v>913800</v>
      </c>
      <c r="L12" s="125"/>
      <c r="M12" s="159">
        <f>Carga!F29/1000</f>
        <v>5.1879999999999997</v>
      </c>
      <c r="N12" s="123"/>
      <c r="O12" s="2"/>
      <c r="P12" s="4"/>
      <c r="Q12" s="4"/>
      <c r="R12" s="5"/>
    </row>
    <row r="13" spans="1:34" s="28" customFormat="1" ht="24.75" customHeight="1" x14ac:dyDescent="0.55000000000000004">
      <c r="B13" s="121"/>
      <c r="C13" s="167"/>
      <c r="D13" s="123"/>
      <c r="E13" s="129" t="s">
        <v>87</v>
      </c>
      <c r="F13" s="128">
        <f>Operaciones!$F$89</f>
        <v>458</v>
      </c>
      <c r="G13" s="158"/>
      <c r="H13" s="124"/>
      <c r="I13" s="130" t="s">
        <v>87</v>
      </c>
      <c r="J13" s="127">
        <f>Pasajeros!$F$91</f>
        <v>1385</v>
      </c>
      <c r="K13" s="158"/>
      <c r="L13" s="125"/>
      <c r="M13" s="160"/>
      <c r="N13" s="123"/>
      <c r="O13" s="2"/>
      <c r="P13" s="4"/>
      <c r="Q13" s="4"/>
      <c r="R13" s="39"/>
    </row>
    <row r="14" spans="1:34" s="28" customFormat="1" ht="24.75" customHeight="1" x14ac:dyDescent="0.55000000000000004">
      <c r="B14" s="121"/>
      <c r="C14" s="167"/>
      <c r="D14" s="121"/>
      <c r="E14" s="126" t="s">
        <v>121</v>
      </c>
      <c r="F14" s="127">
        <f>Operaciones!$F$118</f>
        <v>8</v>
      </c>
      <c r="G14" s="158"/>
      <c r="H14" s="124"/>
      <c r="I14" s="125"/>
      <c r="J14" s="128"/>
      <c r="K14" s="131"/>
      <c r="L14" s="125"/>
      <c r="M14" s="123"/>
      <c r="N14" s="123"/>
      <c r="O14" s="2"/>
      <c r="P14" s="4"/>
      <c r="Q14" s="4"/>
      <c r="R14" s="4"/>
    </row>
    <row r="15" spans="1:34" s="28" customFormat="1" ht="7.5" customHeight="1" x14ac:dyDescent="0.55000000000000004">
      <c r="B15" s="121"/>
      <c r="C15" s="121"/>
      <c r="D15" s="121"/>
      <c r="E15" s="129"/>
      <c r="F15" s="128"/>
      <c r="G15" s="128"/>
      <c r="H15" s="124"/>
      <c r="I15" s="125"/>
      <c r="J15" s="128"/>
      <c r="K15" s="128"/>
      <c r="L15" s="125"/>
      <c r="M15" s="123"/>
      <c r="N15" s="123"/>
      <c r="O15" s="2"/>
      <c r="P15" s="4"/>
      <c r="Q15" s="4"/>
      <c r="R15" s="39"/>
    </row>
    <row r="16" spans="1:34" s="28" customFormat="1" ht="24" x14ac:dyDescent="0.55000000000000004">
      <c r="B16" s="121"/>
      <c r="C16" s="169" t="s">
        <v>122</v>
      </c>
      <c r="D16" s="123"/>
      <c r="E16" s="126" t="s">
        <v>120</v>
      </c>
      <c r="F16" s="127">
        <f>Operaciones!F30</f>
        <v>23211</v>
      </c>
      <c r="G16" s="157">
        <f>F16+F17+F18</f>
        <v>31001</v>
      </c>
      <c r="H16" s="124"/>
      <c r="I16" s="126" t="s">
        <v>120</v>
      </c>
      <c r="J16" s="128">
        <v>2631261</v>
      </c>
      <c r="K16" s="157">
        <f>J16+J17</f>
        <v>2639421</v>
      </c>
      <c r="L16" s="125"/>
      <c r="M16" s="159">
        <f>Carga!F30/1000</f>
        <v>186319.83</v>
      </c>
      <c r="N16" s="123"/>
      <c r="O16" s="2"/>
      <c r="P16" s="4"/>
      <c r="Q16" s="4"/>
      <c r="R16" s="5"/>
    </row>
    <row r="17" spans="2:18" s="28" customFormat="1" ht="24" x14ac:dyDescent="0.55000000000000004">
      <c r="B17" s="121"/>
      <c r="C17" s="170"/>
      <c r="D17" s="123"/>
      <c r="E17" s="129" t="s">
        <v>87</v>
      </c>
      <c r="F17" s="128">
        <f>Operaciones!$F$90</f>
        <v>2212</v>
      </c>
      <c r="G17" s="158"/>
      <c r="H17" s="124"/>
      <c r="I17" s="130" t="s">
        <v>87</v>
      </c>
      <c r="J17" s="127">
        <f>Pasajeros!$F$92</f>
        <v>8160</v>
      </c>
      <c r="K17" s="158"/>
      <c r="L17" s="125"/>
      <c r="M17" s="160"/>
      <c r="N17" s="123"/>
      <c r="O17" s="2"/>
      <c r="P17" s="4"/>
      <c r="Q17" s="4"/>
      <c r="R17" s="39"/>
    </row>
    <row r="18" spans="2:18" s="28" customFormat="1" ht="24" x14ac:dyDescent="0.55000000000000004">
      <c r="B18" s="121"/>
      <c r="C18" s="170"/>
      <c r="D18" s="121"/>
      <c r="E18" s="126" t="s">
        <v>121</v>
      </c>
      <c r="F18" s="127">
        <f>Operaciones!F119</f>
        <v>5578</v>
      </c>
      <c r="G18" s="158"/>
      <c r="H18" s="124"/>
      <c r="I18" s="125"/>
      <c r="J18" s="128"/>
      <c r="K18" s="131"/>
      <c r="L18" s="125"/>
      <c r="M18" s="125"/>
      <c r="N18" s="123"/>
      <c r="O18" s="2"/>
      <c r="P18" s="4"/>
      <c r="Q18" s="4"/>
      <c r="R18" s="5"/>
    </row>
    <row r="19" spans="2:18" s="28" customFormat="1" ht="7.5" customHeight="1" x14ac:dyDescent="0.55000000000000004">
      <c r="B19" s="121"/>
      <c r="C19" s="121"/>
      <c r="D19" s="121"/>
      <c r="E19" s="129"/>
      <c r="F19" s="128"/>
      <c r="G19" s="128"/>
      <c r="H19" s="124"/>
      <c r="I19" s="125"/>
      <c r="J19" s="128"/>
      <c r="K19" s="128"/>
      <c r="L19" s="125"/>
      <c r="M19" s="123"/>
      <c r="N19" s="123"/>
      <c r="O19" s="2"/>
      <c r="P19" s="4"/>
      <c r="Q19" s="4"/>
      <c r="R19" s="39"/>
    </row>
    <row r="20" spans="2:18" s="28" customFormat="1" ht="21.75" customHeight="1" x14ac:dyDescent="0.55000000000000004">
      <c r="B20" s="121"/>
      <c r="C20" s="166" t="s">
        <v>118</v>
      </c>
      <c r="D20" s="123"/>
      <c r="E20" s="126" t="s">
        <v>120</v>
      </c>
      <c r="F20" s="127">
        <f>Operaciones!F31</f>
        <v>51734</v>
      </c>
      <c r="G20" s="157">
        <f>F20+F21+F22</f>
        <v>67730</v>
      </c>
      <c r="H20" s="124"/>
      <c r="I20" s="126" t="s">
        <v>120</v>
      </c>
      <c r="J20" s="128">
        <f>Pasajeros!F32</f>
        <v>6318454</v>
      </c>
      <c r="K20" s="157">
        <f>J20+J21</f>
        <v>6348091</v>
      </c>
      <c r="L20" s="125"/>
      <c r="M20" s="159">
        <f>Carga!F31/1000</f>
        <v>447341.16521999997</v>
      </c>
      <c r="N20" s="123"/>
      <c r="O20" s="2"/>
      <c r="P20" s="4"/>
      <c r="Q20" s="4"/>
      <c r="R20" s="5"/>
    </row>
    <row r="21" spans="2:18" s="28" customFormat="1" ht="24" x14ac:dyDescent="0.55000000000000004">
      <c r="B21" s="121"/>
      <c r="C21" s="168"/>
      <c r="D21" s="123"/>
      <c r="E21" s="129" t="s">
        <v>87</v>
      </c>
      <c r="F21" s="128">
        <f>Operaciones!F91</f>
        <v>2777</v>
      </c>
      <c r="G21" s="158"/>
      <c r="H21" s="124"/>
      <c r="I21" s="130" t="s">
        <v>87</v>
      </c>
      <c r="J21" s="127">
        <f>Pasajeros!F93</f>
        <v>29637</v>
      </c>
      <c r="K21" s="158"/>
      <c r="L21" s="125"/>
      <c r="M21" s="160"/>
      <c r="N21" s="123"/>
      <c r="O21" s="2"/>
      <c r="P21" s="4"/>
      <c r="Q21" s="4"/>
      <c r="R21" s="39"/>
    </row>
    <row r="22" spans="2:18" s="28" customFormat="1" ht="24" x14ac:dyDescent="0.55000000000000004">
      <c r="B22" s="121"/>
      <c r="C22" s="168"/>
      <c r="D22" s="121"/>
      <c r="E22" s="126" t="s">
        <v>121</v>
      </c>
      <c r="F22" s="127">
        <f>Operaciones!F120</f>
        <v>13219</v>
      </c>
      <c r="G22" s="158"/>
      <c r="H22" s="124"/>
      <c r="I22" s="125"/>
      <c r="J22" s="128"/>
      <c r="K22" s="131"/>
      <c r="L22" s="125"/>
      <c r="M22" s="125"/>
      <c r="N22" s="123"/>
      <c r="O22" s="44"/>
      <c r="P22" s="39"/>
      <c r="Q22" s="39"/>
      <c r="R22" s="39"/>
    </row>
    <row r="23" spans="2:18" s="28" customFormat="1" ht="7.5" customHeight="1" x14ac:dyDescent="0.55000000000000004">
      <c r="B23" s="121"/>
      <c r="C23" s="121"/>
      <c r="D23" s="121"/>
      <c r="E23" s="129"/>
      <c r="F23" s="128"/>
      <c r="G23" s="128"/>
      <c r="H23" s="124"/>
      <c r="I23" s="125"/>
      <c r="J23" s="128"/>
      <c r="K23" s="128"/>
      <c r="L23" s="125"/>
      <c r="M23" s="123"/>
      <c r="N23" s="123"/>
      <c r="O23" s="2"/>
      <c r="P23" s="4"/>
      <c r="Q23" s="4"/>
      <c r="R23" s="39"/>
    </row>
    <row r="24" spans="2:18" s="28" customFormat="1" ht="21.75" customHeight="1" x14ac:dyDescent="0.55000000000000004">
      <c r="B24" s="121"/>
      <c r="C24" s="169" t="s">
        <v>119</v>
      </c>
      <c r="D24" s="123"/>
      <c r="E24" s="126" t="s">
        <v>120</v>
      </c>
      <c r="F24" s="127">
        <v>52597</v>
      </c>
      <c r="G24" s="157">
        <f>F24+F25+F26</f>
        <v>67709</v>
      </c>
      <c r="H24" s="124"/>
      <c r="I24" s="126" t="s">
        <v>120</v>
      </c>
      <c r="J24" s="128">
        <v>7058219</v>
      </c>
      <c r="K24" s="157">
        <f>J24+J25</f>
        <v>7079333</v>
      </c>
      <c r="L24" s="125"/>
      <c r="M24" s="159">
        <f>406192740.74/1000</f>
        <v>406192.74074000004</v>
      </c>
      <c r="N24" s="123"/>
      <c r="O24" s="2"/>
      <c r="P24" s="4"/>
      <c r="Q24" s="4"/>
      <c r="R24" s="5"/>
    </row>
    <row r="25" spans="2:18" s="28" customFormat="1" ht="24" x14ac:dyDescent="0.55000000000000004">
      <c r="B25" s="121"/>
      <c r="C25" s="170"/>
      <c r="D25" s="123"/>
      <c r="E25" s="129" t="s">
        <v>87</v>
      </c>
      <c r="F25" s="128">
        <v>3071</v>
      </c>
      <c r="G25" s="158"/>
      <c r="H25" s="124"/>
      <c r="I25" s="130" t="s">
        <v>87</v>
      </c>
      <c r="J25" s="127">
        <v>21114</v>
      </c>
      <c r="K25" s="158"/>
      <c r="L25" s="125"/>
      <c r="M25" s="160"/>
      <c r="N25" s="123"/>
      <c r="O25" s="150"/>
      <c r="P25" s="4"/>
      <c r="Q25" s="4"/>
      <c r="R25" s="39"/>
    </row>
    <row r="26" spans="2:18" s="28" customFormat="1" ht="24" x14ac:dyDescent="0.55000000000000004">
      <c r="B26" s="121"/>
      <c r="C26" s="170"/>
      <c r="D26" s="121"/>
      <c r="E26" s="126" t="s">
        <v>121</v>
      </c>
      <c r="F26" s="127">
        <v>12041</v>
      </c>
      <c r="G26" s="158"/>
      <c r="H26" s="124"/>
      <c r="I26" s="125"/>
      <c r="J26" s="128"/>
      <c r="K26" s="131"/>
      <c r="L26" s="125"/>
      <c r="M26" s="125"/>
      <c r="N26" s="123"/>
      <c r="O26" s="44"/>
      <c r="P26" s="39"/>
      <c r="Q26" s="39"/>
      <c r="R26" s="39"/>
    </row>
    <row r="27" spans="2:18" s="28" customFormat="1" ht="7.5" customHeight="1" x14ac:dyDescent="0.55000000000000004">
      <c r="B27" s="121"/>
      <c r="C27" s="121"/>
      <c r="D27" s="121"/>
      <c r="E27" s="129"/>
      <c r="F27" s="128"/>
      <c r="G27" s="128"/>
      <c r="H27" s="124"/>
      <c r="I27" s="125"/>
      <c r="J27" s="128"/>
      <c r="K27" s="128"/>
      <c r="L27" s="125"/>
      <c r="M27" s="123"/>
      <c r="N27" s="123"/>
      <c r="O27" s="2"/>
      <c r="P27" s="4"/>
      <c r="Q27" s="4"/>
      <c r="R27" s="39"/>
    </row>
    <row r="28" spans="2:18" s="28" customFormat="1" ht="21.75" customHeight="1" x14ac:dyDescent="0.55000000000000004">
      <c r="B28" s="121"/>
      <c r="C28" s="169" t="s">
        <v>123</v>
      </c>
      <c r="D28" s="123"/>
      <c r="E28" s="126" t="s">
        <v>120</v>
      </c>
      <c r="F28" s="127">
        <f>Operaciones!F24</f>
        <v>13365</v>
      </c>
      <c r="G28" s="157">
        <f>F28+F29+F30</f>
        <v>17168</v>
      </c>
      <c r="H28" s="124"/>
      <c r="I28" s="126" t="s">
        <v>120</v>
      </c>
      <c r="J28" s="128">
        <f>Pasajeros!F34</f>
        <v>1708862</v>
      </c>
      <c r="K28" s="157">
        <f>J28+J29</f>
        <v>1711745</v>
      </c>
      <c r="L28" s="125"/>
      <c r="M28" s="159">
        <f>Carga!F33/1000</f>
        <v>99745.503720000008</v>
      </c>
      <c r="N28" s="123"/>
      <c r="O28" s="2"/>
      <c r="P28" s="4"/>
      <c r="Q28" s="4"/>
      <c r="R28" s="5"/>
    </row>
    <row r="29" spans="2:18" s="28" customFormat="1" ht="24" x14ac:dyDescent="0.55000000000000004">
      <c r="B29" s="121"/>
      <c r="C29" s="170"/>
      <c r="D29" s="123"/>
      <c r="E29" s="129" t="s">
        <v>87</v>
      </c>
      <c r="F29" s="128">
        <f>Operaciones!F84</f>
        <v>699</v>
      </c>
      <c r="G29" s="158"/>
      <c r="H29" s="124"/>
      <c r="I29" s="130" t="s">
        <v>87</v>
      </c>
      <c r="J29" s="127">
        <f>Pasajeros!F86</f>
        <v>2883</v>
      </c>
      <c r="K29" s="158"/>
      <c r="L29" s="125"/>
      <c r="M29" s="160"/>
      <c r="N29" s="123"/>
      <c r="O29" s="2"/>
      <c r="P29" s="4"/>
      <c r="Q29" s="4"/>
      <c r="R29" s="39"/>
    </row>
    <row r="30" spans="2:18" s="28" customFormat="1" ht="24" x14ac:dyDescent="0.55000000000000004">
      <c r="B30" s="121"/>
      <c r="C30" s="170"/>
      <c r="D30" s="121"/>
      <c r="E30" s="126" t="s">
        <v>121</v>
      </c>
      <c r="F30" s="127">
        <f>Operaciones!F113</f>
        <v>3104</v>
      </c>
      <c r="G30" s="158"/>
      <c r="H30" s="124"/>
      <c r="I30" s="125"/>
      <c r="J30" s="128"/>
      <c r="K30" s="131"/>
      <c r="L30" s="125"/>
      <c r="M30" s="125"/>
      <c r="N30" s="123"/>
      <c r="O30" s="44"/>
      <c r="P30" s="39"/>
      <c r="Q30" s="39"/>
      <c r="R30" s="39"/>
    </row>
    <row r="31" spans="2:18" s="28" customFormat="1" ht="9" customHeight="1" x14ac:dyDescent="0.55000000000000004">
      <c r="B31" s="121"/>
      <c r="C31" s="121"/>
      <c r="D31" s="121"/>
      <c r="E31" s="129"/>
      <c r="F31" s="128"/>
      <c r="G31" s="128"/>
      <c r="H31" s="124"/>
      <c r="I31" s="125"/>
      <c r="J31" s="128"/>
      <c r="K31" s="128"/>
      <c r="L31" s="125"/>
      <c r="M31" s="123"/>
      <c r="N31" s="123"/>
      <c r="O31" s="30"/>
    </row>
    <row r="32" spans="2:18" s="28" customFormat="1" ht="24" x14ac:dyDescent="0.55000000000000004">
      <c r="B32" s="121"/>
      <c r="C32" s="174" t="s">
        <v>124</v>
      </c>
      <c r="D32" s="123"/>
      <c r="E32" s="126" t="s">
        <v>86</v>
      </c>
      <c r="F32" s="127">
        <f>F16+F12+F28+F20+F24</f>
        <v>149903</v>
      </c>
      <c r="G32" s="157">
        <f>F32+F33+F34</f>
        <v>193070</v>
      </c>
      <c r="H32" s="124"/>
      <c r="I32" s="125" t="s">
        <v>86</v>
      </c>
      <c r="J32" s="128">
        <f>J16+J12+J28+J20+J24</f>
        <v>18629211</v>
      </c>
      <c r="K32" s="157">
        <f>J32+J33</f>
        <v>18692390</v>
      </c>
      <c r="L32" s="125"/>
      <c r="M32" s="172">
        <f>Carga!F34/1000</f>
        <v>1139604.42768</v>
      </c>
      <c r="N32" s="123"/>
      <c r="O32" s="171"/>
    </row>
    <row r="33" spans="2:15" s="28" customFormat="1" ht="24" x14ac:dyDescent="0.55000000000000004">
      <c r="B33" s="121"/>
      <c r="C33" s="175"/>
      <c r="D33" s="123"/>
      <c r="E33" s="129" t="s">
        <v>87</v>
      </c>
      <c r="F33" s="128">
        <f t="shared" ref="F33:F34" si="0">F17+F13+F29+F21+F25</f>
        <v>9217</v>
      </c>
      <c r="G33" s="158"/>
      <c r="H33" s="124"/>
      <c r="I33" s="130" t="s">
        <v>87</v>
      </c>
      <c r="J33" s="127">
        <f>J17+J13+J29+J21+J25</f>
        <v>63179</v>
      </c>
      <c r="K33" s="158"/>
      <c r="L33" s="125"/>
      <c r="M33" s="173"/>
      <c r="N33" s="123"/>
      <c r="O33" s="171"/>
    </row>
    <row r="34" spans="2:15" s="28" customFormat="1" ht="24" x14ac:dyDescent="0.55000000000000004">
      <c r="B34" s="121"/>
      <c r="C34" s="175"/>
      <c r="D34" s="121"/>
      <c r="E34" s="126" t="s">
        <v>88</v>
      </c>
      <c r="F34" s="127">
        <f t="shared" si="0"/>
        <v>33950</v>
      </c>
      <c r="G34" s="158"/>
      <c r="H34" s="124"/>
      <c r="I34" s="125"/>
      <c r="J34" s="128"/>
      <c r="K34" s="125"/>
      <c r="L34" s="125"/>
      <c r="M34" s="125"/>
      <c r="N34" s="121"/>
    </row>
    <row r="35" spans="2:15" ht="21.75" customHeight="1" x14ac:dyDescent="0.45"/>
    <row r="36" spans="2:15" ht="13.5" customHeight="1" x14ac:dyDescent="0.45"/>
    <row r="37" spans="2:15" x14ac:dyDescent="0.45">
      <c r="C37" s="135" t="s">
        <v>81</v>
      </c>
    </row>
    <row r="38" spans="2:15" x14ac:dyDescent="0.45">
      <c r="C38" s="135" t="s">
        <v>85</v>
      </c>
    </row>
    <row r="39" spans="2:15" x14ac:dyDescent="0.45">
      <c r="C39" s="135" t="s">
        <v>95</v>
      </c>
    </row>
    <row r="42" spans="2:15" x14ac:dyDescent="0.45">
      <c r="C42" s="137" t="s">
        <v>103</v>
      </c>
    </row>
    <row r="43" spans="2:15" x14ac:dyDescent="0.45">
      <c r="C43" s="151" t="s">
        <v>28</v>
      </c>
      <c r="D43" s="154"/>
      <c r="E43" s="154"/>
      <c r="F43" s="154"/>
      <c r="G43" s="154"/>
      <c r="H43" s="154"/>
      <c r="I43" s="154"/>
    </row>
    <row r="44" spans="2:15" x14ac:dyDescent="0.45">
      <c r="I44" s="151"/>
      <c r="J44" s="152"/>
    </row>
    <row r="45" spans="2:15" x14ac:dyDescent="0.45">
      <c r="H45" s="113"/>
      <c r="I45" s="64"/>
      <c r="J45" s="64"/>
    </row>
    <row r="46" spans="2:15" x14ac:dyDescent="0.45">
      <c r="H46" s="113"/>
      <c r="I46" s="64"/>
      <c r="J46" s="64"/>
    </row>
    <row r="47" spans="2:15" x14ac:dyDescent="0.45">
      <c r="H47" s="113"/>
      <c r="I47" s="64"/>
      <c r="J47" s="64"/>
    </row>
    <row r="48" spans="2:15" x14ac:dyDescent="0.45">
      <c r="H48" s="113"/>
      <c r="I48" s="64"/>
      <c r="J48" s="64"/>
    </row>
    <row r="49" spans="8:10" x14ac:dyDescent="0.45">
      <c r="H49" s="113"/>
      <c r="I49" s="64"/>
      <c r="J49" s="64"/>
    </row>
    <row r="50" spans="8:10" x14ac:dyDescent="0.45">
      <c r="H50" s="113"/>
      <c r="I50" s="64"/>
      <c r="J50" s="64"/>
    </row>
    <row r="51" spans="8:10" x14ac:dyDescent="0.45">
      <c r="H51" s="113"/>
      <c r="I51" s="64"/>
      <c r="J51" s="64"/>
    </row>
    <row r="52" spans="8:10" x14ac:dyDescent="0.45">
      <c r="H52" s="113"/>
      <c r="I52" s="64"/>
      <c r="J52" s="64"/>
    </row>
    <row r="53" spans="8:10" x14ac:dyDescent="0.45">
      <c r="H53" s="113"/>
      <c r="I53" s="64"/>
      <c r="J53" s="64"/>
    </row>
    <row r="54" spans="8:10" x14ac:dyDescent="0.45">
      <c r="H54" s="113"/>
      <c r="I54" s="64"/>
      <c r="J54" s="64"/>
    </row>
    <row r="55" spans="8:10" x14ac:dyDescent="0.45">
      <c r="H55" s="113"/>
      <c r="I55" s="64"/>
      <c r="J55" s="64"/>
    </row>
    <row r="56" spans="8:10" x14ac:dyDescent="0.45">
      <c r="H56" s="114"/>
      <c r="I56" s="64"/>
      <c r="J56" s="64"/>
    </row>
  </sheetData>
  <mergeCells count="32">
    <mergeCell ref="I44:J44"/>
    <mergeCell ref="O32:O33"/>
    <mergeCell ref="M12:M13"/>
    <mergeCell ref="M16:M17"/>
    <mergeCell ref="M32:M33"/>
    <mergeCell ref="K12:K13"/>
    <mergeCell ref="K16:K17"/>
    <mergeCell ref="K32:K33"/>
    <mergeCell ref="C43:I43"/>
    <mergeCell ref="G12:G14"/>
    <mergeCell ref="G16:G18"/>
    <mergeCell ref="G32:G34"/>
    <mergeCell ref="C16:C18"/>
    <mergeCell ref="C32:C34"/>
    <mergeCell ref="G28:G30"/>
    <mergeCell ref="C28:C30"/>
    <mergeCell ref="K28:K29"/>
    <mergeCell ref="M28:M29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C24:C26"/>
    <mergeCell ref="G24:G26"/>
    <mergeCell ref="K24:K25"/>
    <mergeCell ref="M24:M25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5"/>
  <sheetViews>
    <sheetView showGridLines="0" tabSelected="1" zoomScale="70" zoomScaleNormal="70" zoomScaleSheetLayoutView="50" workbookViewId="0">
      <pane xSplit="1" ySplit="2" topLeftCell="B71" activePane="bottomRight" state="frozen"/>
      <selection activeCell="K16" sqref="K16"/>
      <selection pane="topRight" activeCell="K16" sqref="K16"/>
      <selection pane="bottomLeft" activeCell="K16" sqref="K16"/>
      <selection pane="bottomRight" activeCell="C100" sqref="C100:G100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106</v>
      </c>
    </row>
    <row r="4" spans="3:24" x14ac:dyDescent="0.45">
      <c r="C4" s="48" t="s">
        <v>125</v>
      </c>
    </row>
    <row r="5" spans="3:24" x14ac:dyDescent="0.45">
      <c r="C5" s="48" t="s">
        <v>126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5" t="s">
        <v>73</v>
      </c>
      <c r="D7" s="156"/>
      <c r="E7" s="156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127</v>
      </c>
      <c r="D10" s="177" t="s">
        <v>8</v>
      </c>
      <c r="E10" s="178"/>
      <c r="G10" s="50"/>
    </row>
    <row r="11" spans="3:24" x14ac:dyDescent="0.45">
      <c r="D11" s="176" t="s">
        <v>8</v>
      </c>
      <c r="E11" s="176"/>
      <c r="G11" s="50"/>
    </row>
    <row r="12" spans="3:24" x14ac:dyDescent="0.45">
      <c r="C12" s="139" t="s">
        <v>0</v>
      </c>
      <c r="D12" s="139" t="s">
        <v>10</v>
      </c>
      <c r="E12" s="139" t="s">
        <v>11</v>
      </c>
      <c r="F12" s="139" t="s">
        <v>12</v>
      </c>
      <c r="G12" s="51" t="s">
        <v>21</v>
      </c>
    </row>
    <row r="13" spans="3:24" x14ac:dyDescent="0.45">
      <c r="C13" s="70" t="s">
        <v>40</v>
      </c>
      <c r="D13" s="52">
        <v>571784</v>
      </c>
      <c r="E13" s="52">
        <v>29400</v>
      </c>
      <c r="F13" s="71">
        <f>E13+D13</f>
        <v>601184</v>
      </c>
      <c r="G13" s="51"/>
    </row>
    <row r="14" spans="3:24" x14ac:dyDescent="0.45">
      <c r="C14" s="72" t="s">
        <v>41</v>
      </c>
      <c r="D14" s="53">
        <v>491602</v>
      </c>
      <c r="E14" s="53">
        <v>22981</v>
      </c>
      <c r="F14" s="71">
        <f t="shared" ref="F14:F24" si="0">E14+D14</f>
        <v>514583</v>
      </c>
      <c r="G14" s="54">
        <f>IFERROR((F14/F13)-1,"-")</f>
        <v>-0.14405073987331662</v>
      </c>
    </row>
    <row r="15" spans="3:24" x14ac:dyDescent="0.45">
      <c r="C15" s="70" t="s">
        <v>29</v>
      </c>
      <c r="D15" s="52">
        <v>565474</v>
      </c>
      <c r="E15" s="52">
        <v>27621</v>
      </c>
      <c r="F15" s="71">
        <f t="shared" si="0"/>
        <v>593095</v>
      </c>
      <c r="G15" s="54">
        <f t="shared" ref="G15:G24" si="1">IFERROR((F15/F14)-1,"-")</f>
        <v>0.15257402595888325</v>
      </c>
    </row>
    <row r="16" spans="3:24" x14ac:dyDescent="0.45">
      <c r="C16" s="72" t="s">
        <v>1</v>
      </c>
      <c r="D16" s="53"/>
      <c r="E16" s="53"/>
      <c r="F16" s="71">
        <f t="shared" si="0"/>
        <v>0</v>
      </c>
      <c r="G16" s="54">
        <f t="shared" si="1"/>
        <v>-1</v>
      </c>
    </row>
    <row r="17" spans="3:7" x14ac:dyDescent="0.45">
      <c r="C17" s="70" t="s">
        <v>2</v>
      </c>
      <c r="D17" s="52"/>
      <c r="E17" s="52"/>
      <c r="F17" s="71">
        <f t="shared" si="0"/>
        <v>0</v>
      </c>
      <c r="G17" s="54" t="str">
        <f t="shared" si="1"/>
        <v>-</v>
      </c>
    </row>
    <row r="18" spans="3:7" x14ac:dyDescent="0.45">
      <c r="C18" s="72" t="s">
        <v>3</v>
      </c>
      <c r="D18" s="53"/>
      <c r="E18" s="53"/>
      <c r="F18" s="71">
        <f t="shared" si="0"/>
        <v>0</v>
      </c>
      <c r="G18" s="54" t="str">
        <f t="shared" si="1"/>
        <v>-</v>
      </c>
    </row>
    <row r="19" spans="3:7" x14ac:dyDescent="0.45">
      <c r="C19" s="70" t="s">
        <v>4</v>
      </c>
      <c r="D19" s="52"/>
      <c r="E19" s="52"/>
      <c r="F19" s="71">
        <f t="shared" si="0"/>
        <v>0</v>
      </c>
      <c r="G19" s="54" t="str">
        <f t="shared" si="1"/>
        <v>-</v>
      </c>
    </row>
    <row r="20" spans="3:7" x14ac:dyDescent="0.45">
      <c r="C20" s="72" t="s">
        <v>5</v>
      </c>
      <c r="D20" s="53"/>
      <c r="E20" s="53"/>
      <c r="F20" s="71">
        <f t="shared" si="0"/>
        <v>0</v>
      </c>
      <c r="G20" s="54" t="str">
        <f t="shared" si="1"/>
        <v>-</v>
      </c>
    </row>
    <row r="21" spans="3:7" x14ac:dyDescent="0.45">
      <c r="C21" s="70" t="s">
        <v>6</v>
      </c>
      <c r="D21" s="52"/>
      <c r="E21" s="52"/>
      <c r="F21" s="71">
        <f t="shared" si="0"/>
        <v>0</v>
      </c>
      <c r="G21" s="54" t="str">
        <f t="shared" si="1"/>
        <v>-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 t="str">
        <f t="shared" si="1"/>
        <v>-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1628860</v>
      </c>
      <c r="E25" s="74">
        <f>SUM(E13:E24)</f>
        <v>80002</v>
      </c>
      <c r="F25" s="75">
        <f>SUM(F13:F24)</f>
        <v>1708862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80" t="s">
        <v>8</v>
      </c>
      <c r="E28" s="180"/>
      <c r="G28" s="57"/>
    </row>
    <row r="29" spans="3:7" x14ac:dyDescent="0.45">
      <c r="C29" s="139" t="s">
        <v>46</v>
      </c>
      <c r="D29" s="139" t="s">
        <v>10</v>
      </c>
      <c r="E29" s="139" t="s">
        <v>11</v>
      </c>
      <c r="F29" s="139" t="s">
        <v>12</v>
      </c>
      <c r="G29" s="57"/>
    </row>
    <row r="30" spans="3:7" x14ac:dyDescent="0.45">
      <c r="C30" s="72">
        <v>2022</v>
      </c>
      <c r="D30" s="53">
        <v>876046</v>
      </c>
      <c r="E30" s="53">
        <v>36369</v>
      </c>
      <c r="F30" s="76">
        <f>D30+E30</f>
        <v>912415</v>
      </c>
      <c r="G30" s="148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48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48"/>
    </row>
    <row r="33" spans="3:10" x14ac:dyDescent="0.45">
      <c r="C33" s="72">
        <v>2025</v>
      </c>
      <c r="D33" s="53">
        <v>6667758</v>
      </c>
      <c r="E33" s="53">
        <v>390461</v>
      </c>
      <c r="F33" s="76">
        <f>D33+E33</f>
        <v>7058219</v>
      </c>
      <c r="G33" s="148"/>
    </row>
    <row r="34" spans="3:10" x14ac:dyDescent="0.45">
      <c r="C34" s="77">
        <v>2026</v>
      </c>
      <c r="D34" s="58">
        <f>D25</f>
        <v>1628860</v>
      </c>
      <c r="E34" s="58">
        <f>E25</f>
        <v>80002</v>
      </c>
      <c r="F34" s="78">
        <f>D34+E34</f>
        <v>1708862</v>
      </c>
      <c r="G34" s="148"/>
    </row>
    <row r="35" spans="3:10" x14ac:dyDescent="0.45">
      <c r="C35" s="73" t="s">
        <v>45</v>
      </c>
      <c r="D35" s="74">
        <f>SUM(D30:D34)</f>
        <v>17539467</v>
      </c>
      <c r="E35" s="74">
        <f>SUM(E30:E34)</f>
        <v>1089744</v>
      </c>
      <c r="F35" s="74">
        <f>SUM(F30:F34)</f>
        <v>18629211</v>
      </c>
      <c r="G35" s="148"/>
    </row>
    <row r="36" spans="3:10" x14ac:dyDescent="0.45">
      <c r="D36" s="56"/>
      <c r="E36" s="56"/>
      <c r="G36" s="57"/>
    </row>
    <row r="37" spans="3:10" ht="21" x14ac:dyDescent="0.45">
      <c r="C37" s="46" t="s">
        <v>83</v>
      </c>
    </row>
    <row r="38" spans="3:10" x14ac:dyDescent="0.45">
      <c r="C38" s="48" t="s">
        <v>127</v>
      </c>
    </row>
    <row r="39" spans="3:10" ht="12" customHeight="1" x14ac:dyDescent="0.45">
      <c r="D39" s="182"/>
      <c r="E39" s="183"/>
      <c r="G39" s="177"/>
      <c r="H39" s="178"/>
    </row>
    <row r="40" spans="3:10" x14ac:dyDescent="0.45">
      <c r="C40" s="59"/>
      <c r="D40" s="186" t="s">
        <v>50</v>
      </c>
      <c r="E40" s="186"/>
      <c r="F40" s="186"/>
      <c r="G40" s="187" t="s">
        <v>51</v>
      </c>
      <c r="H40" s="187"/>
      <c r="I40" s="187"/>
      <c r="J40" s="59"/>
    </row>
    <row r="41" spans="3:10" ht="40.5" x14ac:dyDescent="0.45">
      <c r="C41" s="79" t="s">
        <v>0</v>
      </c>
      <c r="D41" s="80" t="s">
        <v>14</v>
      </c>
      <c r="E41" s="80" t="s">
        <v>15</v>
      </c>
      <c r="F41" s="80" t="s">
        <v>26</v>
      </c>
      <c r="G41" s="79" t="s">
        <v>14</v>
      </c>
      <c r="H41" s="79" t="s">
        <v>15</v>
      </c>
      <c r="I41" s="79" t="s">
        <v>27</v>
      </c>
      <c r="J41" s="80" t="s">
        <v>12</v>
      </c>
    </row>
    <row r="42" spans="3:10" x14ac:dyDescent="0.45">
      <c r="C42" s="70" t="s">
        <v>40</v>
      </c>
      <c r="D42" s="52">
        <v>290368</v>
      </c>
      <c r="E42" s="52">
        <v>281416</v>
      </c>
      <c r="F42" s="104">
        <f t="shared" ref="F42:F53" si="2">D42+E42</f>
        <v>571784</v>
      </c>
      <c r="G42" s="52">
        <v>13338</v>
      </c>
      <c r="H42" s="52">
        <v>16062</v>
      </c>
      <c r="I42" s="104">
        <f t="shared" ref="I42:I53" si="3">G42+H42</f>
        <v>29400</v>
      </c>
      <c r="J42" s="88">
        <f>F42+I42</f>
        <v>601184</v>
      </c>
    </row>
    <row r="43" spans="3:10" x14ac:dyDescent="0.45">
      <c r="C43" s="72" t="s">
        <v>41</v>
      </c>
      <c r="D43" s="60">
        <v>246767</v>
      </c>
      <c r="E43" s="60">
        <v>244835</v>
      </c>
      <c r="F43" s="104">
        <f t="shared" si="2"/>
        <v>491602</v>
      </c>
      <c r="G43" s="60">
        <v>11411</v>
      </c>
      <c r="H43" s="60">
        <v>11570</v>
      </c>
      <c r="I43" s="104">
        <f t="shared" si="3"/>
        <v>22981</v>
      </c>
      <c r="J43" s="88">
        <f>F43+I43</f>
        <v>514583</v>
      </c>
    </row>
    <row r="44" spans="3:10" x14ac:dyDescent="0.45">
      <c r="C44" s="70" t="s">
        <v>29</v>
      </c>
      <c r="D44" s="52">
        <v>291254</v>
      </c>
      <c r="E44" s="52">
        <v>274220</v>
      </c>
      <c r="F44" s="104">
        <f t="shared" si="2"/>
        <v>565474</v>
      </c>
      <c r="G44" s="52">
        <v>14033</v>
      </c>
      <c r="H44" s="52">
        <v>13588</v>
      </c>
      <c r="I44" s="104">
        <f t="shared" si="3"/>
        <v>27621</v>
      </c>
      <c r="J44" s="88">
        <f>F44+I44</f>
        <v>593095</v>
      </c>
    </row>
    <row r="45" spans="3:10" x14ac:dyDescent="0.45">
      <c r="C45" s="72" t="s">
        <v>1</v>
      </c>
      <c r="D45" s="60"/>
      <c r="E45" s="60"/>
      <c r="F45" s="104">
        <f t="shared" si="2"/>
        <v>0</v>
      </c>
      <c r="G45" s="60"/>
      <c r="H45" s="60"/>
      <c r="I45" s="104">
        <f t="shared" si="3"/>
        <v>0</v>
      </c>
      <c r="J45" s="88">
        <f t="shared" ref="J45:J46" si="4">F45+I45</f>
        <v>0</v>
      </c>
    </row>
    <row r="46" spans="3:10" x14ac:dyDescent="0.45">
      <c r="C46" s="70" t="s">
        <v>2</v>
      </c>
      <c r="D46" s="52"/>
      <c r="E46" s="52"/>
      <c r="F46" s="104">
        <f t="shared" si="2"/>
        <v>0</v>
      </c>
      <c r="G46" s="52"/>
      <c r="H46" s="52"/>
      <c r="I46" s="104">
        <f t="shared" si="3"/>
        <v>0</v>
      </c>
      <c r="J46" s="88">
        <f t="shared" si="4"/>
        <v>0</v>
      </c>
    </row>
    <row r="47" spans="3:10" x14ac:dyDescent="0.45">
      <c r="C47" s="72" t="s">
        <v>3</v>
      </c>
      <c r="D47" s="60"/>
      <c r="E47" s="60"/>
      <c r="F47" s="104">
        <f t="shared" si="2"/>
        <v>0</v>
      </c>
      <c r="G47" s="60"/>
      <c r="H47" s="60"/>
      <c r="I47" s="104">
        <f t="shared" si="3"/>
        <v>0</v>
      </c>
      <c r="J47" s="88">
        <f t="shared" ref="J47:J53" si="5">F47+I47</f>
        <v>0</v>
      </c>
    </row>
    <row r="48" spans="3:10" x14ac:dyDescent="0.45">
      <c r="C48" s="70" t="s">
        <v>4</v>
      </c>
      <c r="D48" s="52"/>
      <c r="E48" s="52"/>
      <c r="F48" s="104">
        <f t="shared" si="2"/>
        <v>0</v>
      </c>
      <c r="G48" s="52"/>
      <c r="H48" s="52"/>
      <c r="I48" s="104">
        <f t="shared" si="3"/>
        <v>0</v>
      </c>
      <c r="J48" s="88">
        <f t="shared" si="5"/>
        <v>0</v>
      </c>
    </row>
    <row r="49" spans="3:10" x14ac:dyDescent="0.45">
      <c r="C49" s="72" t="s">
        <v>5</v>
      </c>
      <c r="D49" s="60"/>
      <c r="E49" s="60"/>
      <c r="F49" s="104">
        <f t="shared" si="2"/>
        <v>0</v>
      </c>
      <c r="G49" s="60"/>
      <c r="H49" s="60"/>
      <c r="I49" s="104">
        <f t="shared" si="3"/>
        <v>0</v>
      </c>
      <c r="J49" s="88">
        <f t="shared" si="5"/>
        <v>0</v>
      </c>
    </row>
    <row r="50" spans="3:10" x14ac:dyDescent="0.45">
      <c r="C50" s="70" t="s">
        <v>6</v>
      </c>
      <c r="D50" s="52"/>
      <c r="E50" s="52"/>
      <c r="F50" s="104">
        <f t="shared" si="2"/>
        <v>0</v>
      </c>
      <c r="G50" s="52"/>
      <c r="H50" s="52"/>
      <c r="I50" s="104">
        <f t="shared" si="3"/>
        <v>0</v>
      </c>
      <c r="J50" s="88">
        <f t="shared" si="5"/>
        <v>0</v>
      </c>
    </row>
    <row r="51" spans="3:10" x14ac:dyDescent="0.45">
      <c r="C51" s="72" t="s">
        <v>18</v>
      </c>
      <c r="D51" s="60"/>
      <c r="E51" s="60"/>
      <c r="F51" s="104">
        <f t="shared" si="2"/>
        <v>0</v>
      </c>
      <c r="G51" s="60"/>
      <c r="H51" s="60"/>
      <c r="I51" s="104">
        <f t="shared" si="3"/>
        <v>0</v>
      </c>
      <c r="J51" s="88">
        <f t="shared" si="5"/>
        <v>0</v>
      </c>
    </row>
    <row r="52" spans="3:10" x14ac:dyDescent="0.45">
      <c r="C52" s="70" t="s">
        <v>24</v>
      </c>
      <c r="D52" s="52"/>
      <c r="E52" s="52"/>
      <c r="F52" s="104">
        <f t="shared" si="2"/>
        <v>0</v>
      </c>
      <c r="G52" s="52"/>
      <c r="H52" s="52"/>
      <c r="I52" s="104">
        <f t="shared" si="3"/>
        <v>0</v>
      </c>
      <c r="J52" s="88">
        <f t="shared" si="5"/>
        <v>0</v>
      </c>
    </row>
    <row r="53" spans="3:10" x14ac:dyDescent="0.45">
      <c r="C53" s="72" t="s">
        <v>25</v>
      </c>
      <c r="D53" s="60"/>
      <c r="E53" s="60"/>
      <c r="F53" s="104">
        <f t="shared" si="2"/>
        <v>0</v>
      </c>
      <c r="G53" s="60"/>
      <c r="H53" s="60"/>
      <c r="I53" s="104">
        <f t="shared" si="3"/>
        <v>0</v>
      </c>
      <c r="J53" s="88">
        <f t="shared" si="5"/>
        <v>0</v>
      </c>
    </row>
    <row r="54" spans="3:10" x14ac:dyDescent="0.45">
      <c r="C54" s="73" t="s">
        <v>7</v>
      </c>
      <c r="D54" s="61">
        <f>SUM(D42:D53)</f>
        <v>828389</v>
      </c>
      <c r="E54" s="61">
        <f t="shared" ref="E54:J54" si="6">SUM(E42:E53)</f>
        <v>800471</v>
      </c>
      <c r="F54" s="81">
        <f t="shared" si="6"/>
        <v>1628860</v>
      </c>
      <c r="G54" s="61">
        <f t="shared" si="6"/>
        <v>38782</v>
      </c>
      <c r="H54" s="61">
        <f t="shared" si="6"/>
        <v>41220</v>
      </c>
      <c r="I54" s="81">
        <f t="shared" si="6"/>
        <v>80002</v>
      </c>
      <c r="J54" s="82">
        <f t="shared" si="6"/>
        <v>1708862</v>
      </c>
    </row>
    <row r="56" spans="3:10" x14ac:dyDescent="0.45">
      <c r="C56" s="48" t="s">
        <v>44</v>
      </c>
    </row>
    <row r="57" spans="3:10" ht="12" customHeight="1" x14ac:dyDescent="0.45"/>
    <row r="58" spans="3:10" x14ac:dyDescent="0.45">
      <c r="C58" s="59"/>
      <c r="D58" s="186" t="s">
        <v>50</v>
      </c>
      <c r="E58" s="186"/>
      <c r="F58" s="186"/>
      <c r="G58" s="187" t="s">
        <v>51</v>
      </c>
      <c r="H58" s="187"/>
      <c r="I58" s="187"/>
      <c r="J58" s="59"/>
    </row>
    <row r="59" spans="3:10" ht="40.5" x14ac:dyDescent="0.45">
      <c r="C59" s="79" t="s">
        <v>46</v>
      </c>
      <c r="D59" s="80" t="s">
        <v>14</v>
      </c>
      <c r="E59" s="80" t="s">
        <v>15</v>
      </c>
      <c r="F59" s="80" t="s">
        <v>26</v>
      </c>
      <c r="G59" s="79" t="s">
        <v>14</v>
      </c>
      <c r="H59" s="79" t="s">
        <v>15</v>
      </c>
      <c r="I59" s="79" t="s">
        <v>27</v>
      </c>
      <c r="J59" s="80" t="s">
        <v>12</v>
      </c>
    </row>
    <row r="60" spans="3:10" x14ac:dyDescent="0.45">
      <c r="C60" s="85">
        <v>2022</v>
      </c>
      <c r="D60" s="63">
        <v>450975</v>
      </c>
      <c r="E60" s="63">
        <v>425071</v>
      </c>
      <c r="F60" s="63">
        <f>D60+E60</f>
        <v>876046</v>
      </c>
      <c r="G60" s="63">
        <v>17518</v>
      </c>
      <c r="H60" s="63">
        <v>18851</v>
      </c>
      <c r="I60" s="63">
        <f>G60+H60</f>
        <v>36369</v>
      </c>
      <c r="J60" s="86">
        <f>F60+I60</f>
        <v>912415</v>
      </c>
    </row>
    <row r="61" spans="3:10" x14ac:dyDescent="0.45">
      <c r="C61" s="85">
        <v>2023</v>
      </c>
      <c r="D61" s="63">
        <v>1264109</v>
      </c>
      <c r="E61" s="63">
        <v>1184402</v>
      </c>
      <c r="F61" s="63">
        <f>D61+E61</f>
        <v>2448511</v>
      </c>
      <c r="G61" s="63">
        <v>91336</v>
      </c>
      <c r="H61" s="63">
        <v>91414</v>
      </c>
      <c r="I61" s="63">
        <f>G61+H61</f>
        <v>182750</v>
      </c>
      <c r="J61" s="86">
        <f>F61+I61</f>
        <v>2631261</v>
      </c>
    </row>
    <row r="62" spans="3:10" x14ac:dyDescent="0.45">
      <c r="C62" s="85">
        <v>2024</v>
      </c>
      <c r="D62" s="63">
        <v>3055182</v>
      </c>
      <c r="E62" s="63">
        <v>2863110</v>
      </c>
      <c r="F62" s="63">
        <v>5918292</v>
      </c>
      <c r="G62" s="63">
        <v>198102</v>
      </c>
      <c r="H62" s="63">
        <v>202060</v>
      </c>
      <c r="I62" s="63">
        <v>400162</v>
      </c>
      <c r="J62" s="86">
        <v>6318454</v>
      </c>
    </row>
    <row r="63" spans="3:10" x14ac:dyDescent="0.45">
      <c r="C63" s="85">
        <v>2025</v>
      </c>
      <c r="D63" s="63">
        <v>3381195</v>
      </c>
      <c r="E63" s="63">
        <v>3286563</v>
      </c>
      <c r="F63" s="63">
        <v>6667758</v>
      </c>
      <c r="G63" s="63">
        <v>197957</v>
      </c>
      <c r="H63" s="63">
        <v>192504</v>
      </c>
      <c r="I63" s="63">
        <v>390461</v>
      </c>
      <c r="J63" s="86">
        <v>7058219</v>
      </c>
    </row>
    <row r="64" spans="3:10" x14ac:dyDescent="0.45">
      <c r="C64" s="83">
        <v>2026</v>
      </c>
      <c r="D64" s="62">
        <f>D54</f>
        <v>828389</v>
      </c>
      <c r="E64" s="62">
        <f>E54</f>
        <v>800471</v>
      </c>
      <c r="F64" s="62">
        <f>D64+E64</f>
        <v>1628860</v>
      </c>
      <c r="G64" s="62">
        <f>G54</f>
        <v>38782</v>
      </c>
      <c r="H64" s="62">
        <f>H54</f>
        <v>41220</v>
      </c>
      <c r="I64" s="62">
        <f>G64+H64</f>
        <v>80002</v>
      </c>
      <c r="J64" s="84">
        <f>F64+I64</f>
        <v>1708862</v>
      </c>
    </row>
    <row r="65" spans="3:11" x14ac:dyDescent="0.45">
      <c r="C65" s="87" t="s">
        <v>45</v>
      </c>
      <c r="D65" s="88">
        <f t="shared" ref="D65:I65" si="7">D61+D60+D64+D62+D63</f>
        <v>8979850</v>
      </c>
      <c r="E65" s="88">
        <f t="shared" si="7"/>
        <v>8559617</v>
      </c>
      <c r="F65" s="88">
        <f t="shared" si="7"/>
        <v>17539467</v>
      </c>
      <c r="G65" s="88">
        <f t="shared" si="7"/>
        <v>543695</v>
      </c>
      <c r="H65" s="88">
        <f t="shared" si="7"/>
        <v>546049</v>
      </c>
      <c r="I65" s="88">
        <f t="shared" si="7"/>
        <v>1089744</v>
      </c>
      <c r="J65" s="88">
        <f>J61+J60+J64+J62+J63</f>
        <v>18629211</v>
      </c>
    </row>
    <row r="66" spans="3:11" ht="38.25" customHeight="1" x14ac:dyDescent="0.45">
      <c r="K66" s="64"/>
    </row>
    <row r="68" spans="3:11" ht="27" customHeight="1" x14ac:dyDescent="0.45">
      <c r="C68" s="155" t="s">
        <v>72</v>
      </c>
      <c r="D68" s="156"/>
      <c r="E68" s="156"/>
    </row>
    <row r="69" spans="3:11" ht="21" x14ac:dyDescent="0.45">
      <c r="C69" s="46"/>
    </row>
    <row r="70" spans="3:11" x14ac:dyDescent="0.45">
      <c r="C70" s="47" t="s">
        <v>105</v>
      </c>
    </row>
    <row r="71" spans="3:11" x14ac:dyDescent="0.45">
      <c r="C71" s="48" t="str">
        <f>$C$38</f>
        <v>Cifras del 1/o. Ene. al 31 Mar. 2026.</v>
      </c>
    </row>
    <row r="72" spans="3:11" x14ac:dyDescent="0.45">
      <c r="D72" s="179" t="s">
        <v>8</v>
      </c>
      <c r="E72" s="179"/>
      <c r="G72" s="65"/>
      <c r="H72" s="184" t="s">
        <v>8</v>
      </c>
      <c r="I72" s="185"/>
      <c r="J72" s="65"/>
      <c r="K72" s="50"/>
    </row>
    <row r="73" spans="3:11" x14ac:dyDescent="0.45">
      <c r="C73" s="142" t="s">
        <v>0</v>
      </c>
      <c r="D73" s="143" t="s">
        <v>10</v>
      </c>
      <c r="E73" s="143" t="s">
        <v>11</v>
      </c>
      <c r="F73" s="143" t="s">
        <v>12</v>
      </c>
      <c r="G73" s="65" t="s">
        <v>0</v>
      </c>
      <c r="H73" s="65" t="s">
        <v>16</v>
      </c>
      <c r="I73" s="65" t="s">
        <v>17</v>
      </c>
      <c r="J73" s="65" t="s">
        <v>7</v>
      </c>
      <c r="K73" s="50"/>
    </row>
    <row r="74" spans="3:11" x14ac:dyDescent="0.45">
      <c r="C74" s="70" t="s">
        <v>40</v>
      </c>
      <c r="D74" s="66">
        <v>405</v>
      </c>
      <c r="E74" s="66">
        <v>144</v>
      </c>
      <c r="F74" s="78">
        <f>D74+E74</f>
        <v>549</v>
      </c>
      <c r="G74" s="65" t="s">
        <v>42</v>
      </c>
      <c r="H74" s="67">
        <f t="shared" ref="H74" si="8">D74</f>
        <v>405</v>
      </c>
      <c r="I74" s="67">
        <f t="shared" ref="I74" si="9">E74</f>
        <v>144</v>
      </c>
      <c r="J74" s="67">
        <f t="shared" ref="J74:J75" si="10">I74+H74</f>
        <v>549</v>
      </c>
      <c r="K74" s="50"/>
    </row>
    <row r="75" spans="3:11" x14ac:dyDescent="0.45">
      <c r="C75" s="72" t="s">
        <v>128</v>
      </c>
      <c r="D75" s="68">
        <v>523</v>
      </c>
      <c r="E75" s="68">
        <v>462</v>
      </c>
      <c r="F75" s="89">
        <f>D75+E75</f>
        <v>985</v>
      </c>
      <c r="G75" s="65" t="s">
        <v>43</v>
      </c>
      <c r="H75" s="67">
        <f>D75+H74</f>
        <v>928</v>
      </c>
      <c r="I75" s="67">
        <f>E75+I74</f>
        <v>606</v>
      </c>
      <c r="J75" s="67">
        <f t="shared" si="10"/>
        <v>1534</v>
      </c>
      <c r="K75" s="50"/>
    </row>
    <row r="76" spans="3:11" x14ac:dyDescent="0.45">
      <c r="C76" s="70" t="s">
        <v>29</v>
      </c>
      <c r="D76" s="66">
        <v>897</v>
      </c>
      <c r="E76" s="66">
        <v>452</v>
      </c>
      <c r="F76" s="89">
        <f>D76+E76</f>
        <v>1349</v>
      </c>
      <c r="G76" s="65" t="s">
        <v>30</v>
      </c>
      <c r="H76" s="67">
        <f t="shared" ref="H76:H85" si="11">D76+H75</f>
        <v>1825</v>
      </c>
      <c r="I76" s="67">
        <f t="shared" ref="I76:I85" si="12">E76+I75</f>
        <v>1058</v>
      </c>
      <c r="J76" s="67">
        <f>I76+H76</f>
        <v>2883</v>
      </c>
      <c r="K76" s="50"/>
    </row>
    <row r="77" spans="3:11" x14ac:dyDescent="0.45">
      <c r="C77" s="72" t="s">
        <v>1</v>
      </c>
      <c r="D77" s="68"/>
      <c r="E77" s="68"/>
      <c r="F77" s="89">
        <f>D77+E77</f>
        <v>0</v>
      </c>
      <c r="G77" s="65" t="s">
        <v>102</v>
      </c>
      <c r="H77" s="67">
        <f t="shared" si="11"/>
        <v>1825</v>
      </c>
      <c r="I77" s="67">
        <f t="shared" si="12"/>
        <v>1058</v>
      </c>
      <c r="J77" s="67">
        <f t="shared" ref="J77:J85" si="13">I77+H77</f>
        <v>2883</v>
      </c>
      <c r="K77" s="50"/>
    </row>
    <row r="78" spans="3:11" x14ac:dyDescent="0.45">
      <c r="C78" s="70" t="s">
        <v>2</v>
      </c>
      <c r="D78" s="66"/>
      <c r="E78" s="66"/>
      <c r="F78" s="89">
        <f t="shared" ref="F78:F85" si="14">D78+E78</f>
        <v>0</v>
      </c>
      <c r="G78" s="65" t="s">
        <v>32</v>
      </c>
      <c r="H78" s="67">
        <f t="shared" si="11"/>
        <v>1825</v>
      </c>
      <c r="I78" s="67">
        <f t="shared" si="12"/>
        <v>1058</v>
      </c>
      <c r="J78" s="67">
        <f t="shared" si="13"/>
        <v>2883</v>
      </c>
      <c r="K78" s="50"/>
    </row>
    <row r="79" spans="3:11" x14ac:dyDescent="0.45">
      <c r="C79" s="72" t="s">
        <v>3</v>
      </c>
      <c r="D79" s="68"/>
      <c r="E79" s="68"/>
      <c r="F79" s="89">
        <f t="shared" si="14"/>
        <v>0</v>
      </c>
      <c r="G79" s="65" t="s">
        <v>33</v>
      </c>
      <c r="H79" s="67">
        <f t="shared" si="11"/>
        <v>1825</v>
      </c>
      <c r="I79" s="67">
        <f t="shared" si="12"/>
        <v>1058</v>
      </c>
      <c r="J79" s="67">
        <f t="shared" si="13"/>
        <v>2883</v>
      </c>
      <c r="K79" s="50"/>
    </row>
    <row r="80" spans="3:11" x14ac:dyDescent="0.45">
      <c r="C80" s="70" t="s">
        <v>4</v>
      </c>
      <c r="D80" s="66"/>
      <c r="E80" s="66"/>
      <c r="F80" s="89">
        <f t="shared" si="14"/>
        <v>0</v>
      </c>
      <c r="G80" s="65" t="s">
        <v>34</v>
      </c>
      <c r="H80" s="67">
        <f t="shared" si="11"/>
        <v>1825</v>
      </c>
      <c r="I80" s="67">
        <f t="shared" si="12"/>
        <v>1058</v>
      </c>
      <c r="J80" s="67">
        <f t="shared" si="13"/>
        <v>2883</v>
      </c>
      <c r="K80" s="50"/>
    </row>
    <row r="81" spans="3:11" x14ac:dyDescent="0.45">
      <c r="C81" s="72" t="s">
        <v>5</v>
      </c>
      <c r="D81" s="68"/>
      <c r="E81" s="68"/>
      <c r="F81" s="89">
        <f t="shared" si="14"/>
        <v>0</v>
      </c>
      <c r="G81" s="65" t="s">
        <v>35</v>
      </c>
      <c r="H81" s="67">
        <f t="shared" si="11"/>
        <v>1825</v>
      </c>
      <c r="I81" s="67">
        <f t="shared" si="12"/>
        <v>1058</v>
      </c>
      <c r="J81" s="67">
        <f t="shared" si="13"/>
        <v>2883</v>
      </c>
      <c r="K81" s="50"/>
    </row>
    <row r="82" spans="3:11" x14ac:dyDescent="0.45">
      <c r="C82" s="70" t="s">
        <v>6</v>
      </c>
      <c r="D82" s="66"/>
      <c r="E82" s="66"/>
      <c r="F82" s="89">
        <f t="shared" si="14"/>
        <v>0</v>
      </c>
      <c r="G82" s="65" t="s">
        <v>36</v>
      </c>
      <c r="H82" s="67">
        <f t="shared" si="11"/>
        <v>1825</v>
      </c>
      <c r="I82" s="67">
        <f t="shared" si="12"/>
        <v>1058</v>
      </c>
      <c r="J82" s="67">
        <f t="shared" si="13"/>
        <v>2883</v>
      </c>
      <c r="K82" s="50"/>
    </row>
    <row r="83" spans="3:11" x14ac:dyDescent="0.45">
      <c r="C83" s="72" t="s">
        <v>18</v>
      </c>
      <c r="D83" s="68"/>
      <c r="E83" s="68"/>
      <c r="F83" s="89">
        <f t="shared" si="14"/>
        <v>0</v>
      </c>
      <c r="G83" s="65" t="s">
        <v>37</v>
      </c>
      <c r="H83" s="67">
        <f t="shared" si="11"/>
        <v>1825</v>
      </c>
      <c r="I83" s="67">
        <f t="shared" si="12"/>
        <v>1058</v>
      </c>
      <c r="J83" s="67">
        <f t="shared" si="13"/>
        <v>2883</v>
      </c>
      <c r="K83" s="50"/>
    </row>
    <row r="84" spans="3:11" x14ac:dyDescent="0.45">
      <c r="C84" s="70" t="s">
        <v>24</v>
      </c>
      <c r="D84" s="66"/>
      <c r="E84" s="66"/>
      <c r="F84" s="89">
        <f t="shared" si="14"/>
        <v>0</v>
      </c>
      <c r="G84" s="65" t="s">
        <v>38</v>
      </c>
      <c r="H84" s="67">
        <f t="shared" si="11"/>
        <v>1825</v>
      </c>
      <c r="I84" s="67">
        <f t="shared" si="12"/>
        <v>1058</v>
      </c>
      <c r="J84" s="67">
        <f t="shared" si="13"/>
        <v>2883</v>
      </c>
      <c r="K84" s="50"/>
    </row>
    <row r="85" spans="3:11" x14ac:dyDescent="0.45">
      <c r="C85" s="72" t="s">
        <v>25</v>
      </c>
      <c r="D85" s="68"/>
      <c r="E85" s="68"/>
      <c r="F85" s="89">
        <f t="shared" si="14"/>
        <v>0</v>
      </c>
      <c r="G85" s="65" t="s">
        <v>39</v>
      </c>
      <c r="H85" s="67">
        <f t="shared" si="11"/>
        <v>1825</v>
      </c>
      <c r="I85" s="67">
        <f t="shared" si="12"/>
        <v>1058</v>
      </c>
      <c r="J85" s="67">
        <f t="shared" si="13"/>
        <v>2883</v>
      </c>
      <c r="K85" s="50"/>
    </row>
    <row r="86" spans="3:11" x14ac:dyDescent="0.45">
      <c r="C86" s="90" t="s">
        <v>7</v>
      </c>
      <c r="D86" s="81">
        <f>SUM(D74:D85)</f>
        <v>1825</v>
      </c>
      <c r="E86" s="81">
        <f>SUM(E74:E85)</f>
        <v>1058</v>
      </c>
      <c r="F86" s="91">
        <f>SUM(F74:F85)</f>
        <v>2883</v>
      </c>
      <c r="G86" s="50"/>
      <c r="H86" s="50"/>
      <c r="I86" s="50"/>
      <c r="J86" s="50"/>
      <c r="K86" s="50"/>
    </row>
    <row r="87" spans="3:11" x14ac:dyDescent="0.45">
      <c r="G87" s="50"/>
      <c r="H87" s="50"/>
      <c r="I87" s="50"/>
      <c r="J87" s="50"/>
      <c r="K87" s="50"/>
    </row>
    <row r="88" spans="3:11" x14ac:dyDescent="0.45">
      <c r="C88" s="48" t="s">
        <v>44</v>
      </c>
      <c r="G88" s="50"/>
      <c r="H88" s="50"/>
      <c r="I88" s="50"/>
      <c r="J88" s="50"/>
      <c r="K88" s="50"/>
    </row>
    <row r="89" spans="3:11" x14ac:dyDescent="0.45">
      <c r="D89" s="179" t="s">
        <v>8</v>
      </c>
      <c r="E89" s="179"/>
      <c r="G89" s="50"/>
      <c r="H89" s="50"/>
      <c r="I89" s="50"/>
      <c r="J89" s="50"/>
      <c r="K89" s="50"/>
    </row>
    <row r="90" spans="3:11" x14ac:dyDescent="0.45">
      <c r="C90" s="143" t="s">
        <v>46</v>
      </c>
      <c r="D90" s="143" t="s">
        <v>10</v>
      </c>
      <c r="E90" s="143" t="s">
        <v>11</v>
      </c>
      <c r="F90" s="143" t="s">
        <v>12</v>
      </c>
      <c r="G90" s="50"/>
      <c r="H90" s="50"/>
      <c r="I90" s="50"/>
      <c r="J90" s="50"/>
      <c r="K90" s="50"/>
    </row>
    <row r="91" spans="3:11" x14ac:dyDescent="0.45">
      <c r="C91" s="72">
        <v>2022</v>
      </c>
      <c r="D91" s="60">
        <v>893</v>
      </c>
      <c r="E91" s="60">
        <v>492</v>
      </c>
      <c r="F91" s="92">
        <f>D91+E91</f>
        <v>1385</v>
      </c>
      <c r="G91" s="50"/>
      <c r="H91" s="50"/>
      <c r="I91" s="50"/>
      <c r="J91" s="50"/>
      <c r="K91" s="50"/>
    </row>
    <row r="92" spans="3:11" x14ac:dyDescent="0.45">
      <c r="C92" s="72">
        <v>2023</v>
      </c>
      <c r="D92" s="60">
        <v>4675</v>
      </c>
      <c r="E92" s="60">
        <v>3485</v>
      </c>
      <c r="F92" s="92">
        <f>D92+E92</f>
        <v>8160</v>
      </c>
      <c r="G92" s="50"/>
      <c r="H92" s="50"/>
      <c r="I92" s="50"/>
      <c r="J92" s="50"/>
      <c r="K92" s="50"/>
    </row>
    <row r="93" spans="3:11" x14ac:dyDescent="0.45">
      <c r="C93" s="72">
        <v>2024</v>
      </c>
      <c r="D93" s="60">
        <v>6189</v>
      </c>
      <c r="E93" s="60">
        <v>23448</v>
      </c>
      <c r="F93" s="92">
        <v>29637</v>
      </c>
      <c r="G93" s="50"/>
      <c r="H93" s="50"/>
      <c r="I93" s="50"/>
      <c r="J93" s="50"/>
      <c r="K93" s="50"/>
    </row>
    <row r="94" spans="3:11" x14ac:dyDescent="0.45">
      <c r="C94" s="72">
        <v>2025</v>
      </c>
      <c r="D94" s="60">
        <v>6878</v>
      </c>
      <c r="E94" s="60">
        <v>14236</v>
      </c>
      <c r="F94" s="92">
        <v>21114</v>
      </c>
      <c r="G94" s="50"/>
      <c r="H94" s="50"/>
      <c r="I94" s="50"/>
      <c r="J94" s="50"/>
      <c r="K94" s="50"/>
    </row>
    <row r="95" spans="3:11" x14ac:dyDescent="0.45">
      <c r="C95" s="77">
        <v>2026</v>
      </c>
      <c r="D95" s="58">
        <f>D86</f>
        <v>1825</v>
      </c>
      <c r="E95" s="58">
        <f>E86</f>
        <v>1058</v>
      </c>
      <c r="F95" s="78">
        <f>D95+E95</f>
        <v>2883</v>
      </c>
      <c r="G95" s="50"/>
      <c r="H95" s="50"/>
      <c r="I95" s="50"/>
      <c r="J95" s="50"/>
      <c r="K95" s="50"/>
    </row>
    <row r="96" spans="3:11" x14ac:dyDescent="0.45">
      <c r="C96" s="73" t="s">
        <v>45</v>
      </c>
      <c r="D96" s="74">
        <f>SUM(D91:D95)</f>
        <v>20460</v>
      </c>
      <c r="E96" s="74">
        <f>SUM(E91:E95)</f>
        <v>42719</v>
      </c>
      <c r="F96" s="91">
        <f t="shared" ref="F96" si="15">SUM(F91:F95)</f>
        <v>63179</v>
      </c>
      <c r="G96" s="50"/>
      <c r="H96" s="50"/>
      <c r="I96" s="50"/>
      <c r="J96" s="50"/>
      <c r="K96" s="50"/>
    </row>
    <row r="97" spans="3:11" x14ac:dyDescent="0.45">
      <c r="G97" s="50"/>
      <c r="H97" s="50"/>
      <c r="I97" s="50"/>
      <c r="J97" s="50"/>
      <c r="K97" s="50"/>
    </row>
    <row r="99" spans="3:11" x14ac:dyDescent="0.45">
      <c r="C99" s="136" t="s">
        <v>97</v>
      </c>
    </row>
    <row r="100" spans="3:11" x14ac:dyDescent="0.45">
      <c r="C100" s="136" t="s">
        <v>129</v>
      </c>
    </row>
    <row r="101" spans="3:11" x14ac:dyDescent="0.45">
      <c r="C101" s="47" t="s">
        <v>103</v>
      </c>
    </row>
    <row r="102" spans="3:11" x14ac:dyDescent="0.45">
      <c r="C102" s="181" t="s">
        <v>28</v>
      </c>
      <c r="D102" s="154"/>
      <c r="E102" s="154"/>
      <c r="F102" s="154"/>
    </row>
    <row r="103" spans="3:11" x14ac:dyDescent="0.45">
      <c r="H103" s="151"/>
      <c r="I103" s="152"/>
    </row>
    <row r="104" spans="3:11" x14ac:dyDescent="0.45">
      <c r="G104" s="69"/>
      <c r="H104" s="64"/>
      <c r="I104" s="64"/>
    </row>
    <row r="105" spans="3:11" x14ac:dyDescent="0.45">
      <c r="G105" s="69"/>
      <c r="H105" s="64"/>
      <c r="I105" s="64"/>
    </row>
    <row r="106" spans="3:11" x14ac:dyDescent="0.45">
      <c r="G106" s="69"/>
      <c r="H106" s="64"/>
      <c r="I106" s="64"/>
    </row>
    <row r="107" spans="3:11" x14ac:dyDescent="0.45">
      <c r="G107" s="69"/>
      <c r="H107" s="64"/>
      <c r="I107" s="64"/>
    </row>
    <row r="108" spans="3:11" x14ac:dyDescent="0.45">
      <c r="G108" s="69"/>
      <c r="H108" s="64"/>
      <c r="I108" s="64"/>
    </row>
    <row r="109" spans="3:11" x14ac:dyDescent="0.45">
      <c r="G109" s="69"/>
      <c r="H109" s="64"/>
      <c r="I109" s="64"/>
    </row>
    <row r="110" spans="3:11" x14ac:dyDescent="0.45">
      <c r="G110" s="69"/>
      <c r="H110" s="64"/>
      <c r="I110" s="64"/>
    </row>
    <row r="111" spans="3:11" x14ac:dyDescent="0.45">
      <c r="G111" s="69"/>
      <c r="H111" s="64"/>
      <c r="I111" s="64"/>
    </row>
    <row r="112" spans="3:11" x14ac:dyDescent="0.45">
      <c r="G112" s="69"/>
      <c r="H112" s="64"/>
      <c r="I112" s="64"/>
    </row>
    <row r="113" spans="7:9" x14ac:dyDescent="0.45">
      <c r="G113" s="69"/>
      <c r="H113" s="64"/>
      <c r="I113" s="64"/>
    </row>
    <row r="114" spans="7:9" x14ac:dyDescent="0.45">
      <c r="G114" s="69"/>
      <c r="H114" s="64"/>
      <c r="I114" s="64"/>
    </row>
    <row r="115" spans="7:9" x14ac:dyDescent="0.45">
      <c r="G115" s="64"/>
      <c r="H115" s="64"/>
      <c r="I115" s="64"/>
    </row>
  </sheetData>
  <mergeCells count="16">
    <mergeCell ref="G39:H39"/>
    <mergeCell ref="H103:I103"/>
    <mergeCell ref="C102:F102"/>
    <mergeCell ref="D39:E39"/>
    <mergeCell ref="H72:I72"/>
    <mergeCell ref="D72:E72"/>
    <mergeCell ref="D40:F40"/>
    <mergeCell ref="G40:I40"/>
    <mergeCell ref="D58:F58"/>
    <mergeCell ref="G58:I58"/>
    <mergeCell ref="C7:E7"/>
    <mergeCell ref="D11:E11"/>
    <mergeCell ref="D10:E10"/>
    <mergeCell ref="C68:E68"/>
    <mergeCell ref="D89:E89"/>
    <mergeCell ref="D28:E28"/>
  </mergeCells>
  <phoneticPr fontId="3" type="noConversion"/>
  <hyperlinks>
    <hyperlink ref="C102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4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45"/>
  <sheetViews>
    <sheetView showGridLines="0" zoomScale="71" zoomScaleNormal="71" workbookViewId="0">
      <pane xSplit="1" ySplit="2" topLeftCell="B64" activePane="bottomRight" state="frozen"/>
      <selection activeCell="K16" sqref="K16"/>
      <selection pane="topRight" activeCell="K16" sqref="K16"/>
      <selection pane="bottomLeft" activeCell="K16" sqref="K16"/>
      <selection pane="bottomRight" activeCell="C95" sqref="C95:G95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2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111</v>
      </c>
    </row>
    <row r="4" spans="3:24" x14ac:dyDescent="0.45">
      <c r="C4" s="48" t="str">
        <f>Pasajeros!C4</f>
        <v>Fecha de validación: 13 Mar. 2026</v>
      </c>
    </row>
    <row r="5" spans="3:24" x14ac:dyDescent="0.45">
      <c r="C5" s="48" t="str">
        <f>Pasajeros!C5</f>
        <v>Fecha de actualización: 15 Mar.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5" t="s">
        <v>73</v>
      </c>
      <c r="D7" s="156"/>
      <c r="E7" s="156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31 Mar. 2026.</v>
      </c>
    </row>
    <row r="10" spans="3:24" x14ac:dyDescent="0.45">
      <c r="D10" s="176" t="s">
        <v>9</v>
      </c>
      <c r="E10" s="176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4"/>
      <c r="H11" s="145"/>
      <c r="I11" s="145"/>
      <c r="J11" s="145"/>
    </row>
    <row r="12" spans="3:24" x14ac:dyDescent="0.45">
      <c r="C12" s="70" t="s">
        <v>40</v>
      </c>
      <c r="D12" s="62">
        <v>4430</v>
      </c>
      <c r="E12" s="62">
        <v>213</v>
      </c>
      <c r="F12" s="94">
        <f t="shared" ref="F12:F14" si="0">SUM(D12:E12)</f>
        <v>4643</v>
      </c>
      <c r="G12" s="146"/>
      <c r="H12" s="145"/>
      <c r="I12" s="145"/>
      <c r="J12" s="145"/>
    </row>
    <row r="13" spans="3:24" x14ac:dyDescent="0.45">
      <c r="C13" s="72" t="s">
        <v>41</v>
      </c>
      <c r="D13" s="101">
        <v>3912</v>
      </c>
      <c r="E13" s="101">
        <v>201</v>
      </c>
      <c r="F13" s="94">
        <f t="shared" si="0"/>
        <v>4113</v>
      </c>
      <c r="G13" s="146"/>
      <c r="H13" s="145"/>
      <c r="I13" s="145"/>
      <c r="J13" s="145"/>
    </row>
    <row r="14" spans="3:24" x14ac:dyDescent="0.45">
      <c r="C14" s="70" t="s">
        <v>29</v>
      </c>
      <c r="D14" s="62">
        <v>4393</v>
      </c>
      <c r="E14" s="62">
        <v>216</v>
      </c>
      <c r="F14" s="94">
        <f t="shared" si="0"/>
        <v>4609</v>
      </c>
      <c r="G14" s="146"/>
      <c r="H14" s="145"/>
      <c r="I14" s="145"/>
      <c r="J14" s="145"/>
    </row>
    <row r="15" spans="3:24" x14ac:dyDescent="0.45">
      <c r="C15" s="72" t="s">
        <v>1</v>
      </c>
      <c r="D15" s="101"/>
      <c r="E15" s="101"/>
      <c r="F15" s="94">
        <f>SUM(D15:E15)</f>
        <v>0</v>
      </c>
      <c r="G15" s="146"/>
      <c r="H15" s="145"/>
      <c r="I15" s="145"/>
      <c r="J15" s="145"/>
    </row>
    <row r="16" spans="3:24" x14ac:dyDescent="0.45">
      <c r="C16" s="70" t="s">
        <v>2</v>
      </c>
      <c r="D16" s="62"/>
      <c r="E16" s="62"/>
      <c r="F16" s="94">
        <f t="shared" ref="F16:F23" si="1">SUM(D16:E16)</f>
        <v>0</v>
      </c>
      <c r="G16" s="146"/>
      <c r="H16" s="145"/>
      <c r="I16" s="145"/>
      <c r="J16" s="145"/>
    </row>
    <row r="17" spans="3:10" x14ac:dyDescent="0.45">
      <c r="C17" s="72" t="s">
        <v>3</v>
      </c>
      <c r="D17" s="101"/>
      <c r="E17" s="101"/>
      <c r="F17" s="94">
        <f t="shared" si="1"/>
        <v>0</v>
      </c>
      <c r="G17" s="146"/>
      <c r="H17" s="145"/>
      <c r="I17" s="145"/>
      <c r="J17" s="145"/>
    </row>
    <row r="18" spans="3:10" x14ac:dyDescent="0.45">
      <c r="C18" s="70" t="s">
        <v>4</v>
      </c>
      <c r="D18" s="62"/>
      <c r="E18" s="62"/>
      <c r="F18" s="94">
        <f t="shared" si="1"/>
        <v>0</v>
      </c>
      <c r="G18" s="146"/>
      <c r="H18" s="145"/>
      <c r="I18" s="145"/>
      <c r="J18" s="145"/>
    </row>
    <row r="19" spans="3:10" x14ac:dyDescent="0.45">
      <c r="C19" s="72" t="s">
        <v>5</v>
      </c>
      <c r="D19" s="101"/>
      <c r="E19" s="101"/>
      <c r="F19" s="94">
        <f t="shared" si="1"/>
        <v>0</v>
      </c>
      <c r="G19" s="146"/>
      <c r="H19" s="145"/>
      <c r="I19" s="145"/>
      <c r="J19" s="145"/>
    </row>
    <row r="20" spans="3:10" x14ac:dyDescent="0.45">
      <c r="C20" s="70" t="s">
        <v>6</v>
      </c>
      <c r="D20" s="62"/>
      <c r="E20" s="62"/>
      <c r="F20" s="94">
        <f t="shared" si="1"/>
        <v>0</v>
      </c>
      <c r="G20" s="146"/>
      <c r="H20" s="145"/>
      <c r="I20" s="145"/>
      <c r="J20" s="145"/>
    </row>
    <row r="21" spans="3:10" x14ac:dyDescent="0.45">
      <c r="C21" s="72" t="s">
        <v>18</v>
      </c>
      <c r="D21" s="101"/>
      <c r="E21" s="101"/>
      <c r="F21" s="94">
        <f t="shared" si="1"/>
        <v>0</v>
      </c>
      <c r="G21" s="146"/>
      <c r="H21" s="145"/>
      <c r="I21" s="145"/>
      <c r="J21" s="145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6"/>
      <c r="H22" s="145"/>
      <c r="I22" s="145"/>
      <c r="J22" s="145"/>
    </row>
    <row r="23" spans="3:10" x14ac:dyDescent="0.45">
      <c r="C23" s="72" t="s">
        <v>25</v>
      </c>
      <c r="D23" s="101"/>
      <c r="E23" s="101"/>
      <c r="F23" s="94">
        <f t="shared" si="1"/>
        <v>0</v>
      </c>
      <c r="G23" s="146"/>
      <c r="H23" s="145"/>
      <c r="I23" s="145"/>
      <c r="J23" s="145"/>
    </row>
    <row r="24" spans="3:10" x14ac:dyDescent="0.45">
      <c r="C24" s="73" t="s">
        <v>7</v>
      </c>
      <c r="D24" s="74">
        <f>SUM(D12:D23)</f>
        <v>12735</v>
      </c>
      <c r="E24" s="74">
        <f>SUM(E12:E23)</f>
        <v>630</v>
      </c>
      <c r="F24" s="75">
        <f>SUM(F12:F23)</f>
        <v>13365</v>
      </c>
      <c r="G24" s="146"/>
      <c r="H24" s="145"/>
      <c r="I24" s="145"/>
      <c r="J24" s="145"/>
    </row>
    <row r="25" spans="3:10" ht="8.25" customHeight="1" x14ac:dyDescent="0.45">
      <c r="G25" s="146"/>
      <c r="H25" s="145"/>
      <c r="I25" s="145"/>
      <c r="J25" s="145"/>
    </row>
    <row r="26" spans="3:10" ht="16.5" customHeight="1" x14ac:dyDescent="0.45">
      <c r="C26" s="48" t="s">
        <v>44</v>
      </c>
      <c r="G26" s="146"/>
      <c r="H26" s="145"/>
      <c r="I26" s="145"/>
      <c r="J26" s="145"/>
    </row>
    <row r="27" spans="3:10" x14ac:dyDescent="0.45">
      <c r="D27" s="176" t="s">
        <v>9</v>
      </c>
      <c r="E27" s="176"/>
      <c r="G27" s="146"/>
      <c r="H27" s="145"/>
      <c r="I27" s="145"/>
      <c r="J27" s="145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6"/>
      <c r="H28" s="145"/>
      <c r="I28" s="145"/>
      <c r="J28" s="145"/>
    </row>
    <row r="29" spans="3:10" x14ac:dyDescent="0.45">
      <c r="C29" s="72">
        <v>2022</v>
      </c>
      <c r="D29" s="60">
        <v>8621</v>
      </c>
      <c r="E29" s="60">
        <v>375</v>
      </c>
      <c r="F29" s="94">
        <f>D29+E29</f>
        <v>8996</v>
      </c>
      <c r="G29" s="147"/>
      <c r="H29" s="145"/>
      <c r="I29" s="145"/>
      <c r="J29" s="145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7"/>
      <c r="H30" s="145"/>
      <c r="I30" s="145"/>
      <c r="J30" s="145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7"/>
      <c r="H31" s="145"/>
      <c r="I31" s="145"/>
      <c r="J31" s="145"/>
    </row>
    <row r="32" spans="3:10" x14ac:dyDescent="0.45">
      <c r="C32" s="72">
        <v>2025</v>
      </c>
      <c r="D32" s="60">
        <v>49135</v>
      </c>
      <c r="E32" s="60">
        <v>3473</v>
      </c>
      <c r="F32" s="94">
        <f>D32+E32</f>
        <v>52608</v>
      </c>
      <c r="G32" s="147"/>
      <c r="H32" s="145"/>
      <c r="I32" s="145"/>
      <c r="J32" s="145"/>
    </row>
    <row r="33" spans="3:10" x14ac:dyDescent="0.45">
      <c r="C33" s="77">
        <v>2026</v>
      </c>
      <c r="D33" s="58">
        <f>D24</f>
        <v>12735</v>
      </c>
      <c r="E33" s="58">
        <f>E24</f>
        <v>630</v>
      </c>
      <c r="F33" s="94">
        <f>D33+E33</f>
        <v>13365</v>
      </c>
      <c r="G33" s="147"/>
      <c r="H33" s="145"/>
      <c r="I33" s="145"/>
      <c r="J33" s="145"/>
    </row>
    <row r="34" spans="3:10" x14ac:dyDescent="0.45">
      <c r="C34" s="73" t="s">
        <v>45</v>
      </c>
      <c r="D34" s="74">
        <f>SUM(D29:D33)</f>
        <v>139913</v>
      </c>
      <c r="E34" s="74">
        <f t="shared" ref="E34" si="2">SUM(E29:E33)</f>
        <v>10001</v>
      </c>
      <c r="F34" s="75">
        <f>SUM(F29:F33)</f>
        <v>149914</v>
      </c>
      <c r="G34" s="147"/>
      <c r="H34" s="145"/>
      <c r="I34" s="145"/>
      <c r="J34" s="145"/>
    </row>
    <row r="35" spans="3:10" x14ac:dyDescent="0.45">
      <c r="G35" s="57"/>
    </row>
    <row r="36" spans="3:10" ht="21" x14ac:dyDescent="0.45">
      <c r="C36" s="46" t="s">
        <v>104</v>
      </c>
    </row>
    <row r="37" spans="3:10" x14ac:dyDescent="0.45">
      <c r="C37" s="48" t="str">
        <f>Pasajeros!C38</f>
        <v>Cifras del 1/o. Ene. al 31 Mar. 2026.</v>
      </c>
    </row>
    <row r="38" spans="3:10" ht="10.5" customHeight="1" x14ac:dyDescent="0.45">
      <c r="D38" s="151"/>
      <c r="E38" s="151"/>
    </row>
    <row r="39" spans="3:10" x14ac:dyDescent="0.45">
      <c r="C39" s="59"/>
      <c r="D39" s="186" t="s">
        <v>48</v>
      </c>
      <c r="E39" s="186"/>
      <c r="F39" s="186"/>
      <c r="G39" s="187" t="s">
        <v>49</v>
      </c>
      <c r="H39" s="187"/>
      <c r="I39" s="187"/>
      <c r="J39" s="59"/>
    </row>
    <row r="40" spans="3:10" ht="39" x14ac:dyDescent="0.45">
      <c r="C40" s="79" t="s">
        <v>0</v>
      </c>
      <c r="D40" s="95" t="s">
        <v>14</v>
      </c>
      <c r="E40" s="95" t="s">
        <v>15</v>
      </c>
      <c r="F40" s="95" t="s">
        <v>26</v>
      </c>
      <c r="G40" s="96" t="s">
        <v>14</v>
      </c>
      <c r="H40" s="97" t="s">
        <v>15</v>
      </c>
      <c r="I40" s="97" t="s">
        <v>27</v>
      </c>
      <c r="J40" s="80" t="s">
        <v>7</v>
      </c>
    </row>
    <row r="41" spans="3:10" ht="17.25" customHeight="1" x14ac:dyDescent="0.45">
      <c r="C41" s="70" t="s">
        <v>40</v>
      </c>
      <c r="D41" s="103">
        <v>2214</v>
      </c>
      <c r="E41" s="103">
        <v>2216</v>
      </c>
      <c r="F41" s="104">
        <f t="shared" ref="F41:F47" si="3">D41+E41</f>
        <v>4430</v>
      </c>
      <c r="G41" s="103">
        <v>107</v>
      </c>
      <c r="H41" s="103">
        <v>106</v>
      </c>
      <c r="I41" s="105">
        <f t="shared" ref="I41:I52" si="4">G41+H41</f>
        <v>213</v>
      </c>
      <c r="J41" s="94">
        <f>F41+I41</f>
        <v>4643</v>
      </c>
    </row>
    <row r="42" spans="3:10" ht="17.25" customHeight="1" x14ac:dyDescent="0.45">
      <c r="C42" s="72" t="s">
        <v>41</v>
      </c>
      <c r="D42" s="53">
        <v>1957</v>
      </c>
      <c r="E42" s="53">
        <v>1955</v>
      </c>
      <c r="F42" s="104">
        <f t="shared" si="3"/>
        <v>3912</v>
      </c>
      <c r="G42" s="53">
        <v>100</v>
      </c>
      <c r="H42" s="53">
        <v>101</v>
      </c>
      <c r="I42" s="105">
        <f t="shared" si="4"/>
        <v>201</v>
      </c>
      <c r="J42" s="94">
        <f t="shared" ref="J42:J48" si="5">F42+I42</f>
        <v>4113</v>
      </c>
    </row>
    <row r="43" spans="3:10" ht="17.25" customHeight="1" x14ac:dyDescent="0.45">
      <c r="C43" s="70" t="s">
        <v>29</v>
      </c>
      <c r="D43" s="103">
        <v>2196</v>
      </c>
      <c r="E43" s="103">
        <v>2197</v>
      </c>
      <c r="F43" s="104">
        <f t="shared" si="3"/>
        <v>4393</v>
      </c>
      <c r="G43" s="103">
        <v>108</v>
      </c>
      <c r="H43" s="103">
        <v>108</v>
      </c>
      <c r="I43" s="105">
        <f t="shared" si="4"/>
        <v>216</v>
      </c>
      <c r="J43" s="94">
        <f t="shared" si="5"/>
        <v>4609</v>
      </c>
    </row>
    <row r="44" spans="3:10" ht="17.25" customHeight="1" x14ac:dyDescent="0.45">
      <c r="C44" s="72" t="s">
        <v>1</v>
      </c>
      <c r="D44" s="53"/>
      <c r="E44" s="53"/>
      <c r="F44" s="104">
        <f t="shared" si="3"/>
        <v>0</v>
      </c>
      <c r="G44" s="53"/>
      <c r="H44" s="53"/>
      <c r="I44" s="105">
        <f t="shared" si="4"/>
        <v>0</v>
      </c>
      <c r="J44" s="94">
        <f t="shared" si="5"/>
        <v>0</v>
      </c>
    </row>
    <row r="45" spans="3:10" ht="17.25" customHeight="1" x14ac:dyDescent="0.45">
      <c r="C45" s="70" t="s">
        <v>2</v>
      </c>
      <c r="D45" s="103"/>
      <c r="E45" s="103"/>
      <c r="F45" s="104">
        <f t="shared" si="3"/>
        <v>0</v>
      </c>
      <c r="G45" s="103"/>
      <c r="H45" s="103"/>
      <c r="I45" s="105">
        <f t="shared" si="4"/>
        <v>0</v>
      </c>
      <c r="J45" s="94">
        <f t="shared" si="5"/>
        <v>0</v>
      </c>
    </row>
    <row r="46" spans="3:10" ht="17.25" customHeight="1" x14ac:dyDescent="0.45">
      <c r="C46" s="72" t="s">
        <v>3</v>
      </c>
      <c r="D46" s="53"/>
      <c r="E46" s="53"/>
      <c r="F46" s="104">
        <f t="shared" si="3"/>
        <v>0</v>
      </c>
      <c r="G46" s="53"/>
      <c r="H46" s="53"/>
      <c r="I46" s="105">
        <f t="shared" si="4"/>
        <v>0</v>
      </c>
      <c r="J46" s="94">
        <f t="shared" si="5"/>
        <v>0</v>
      </c>
    </row>
    <row r="47" spans="3:10" ht="17.25" customHeight="1" x14ac:dyDescent="0.45">
      <c r="C47" s="70" t="s">
        <v>4</v>
      </c>
      <c r="D47" s="103"/>
      <c r="E47" s="103"/>
      <c r="F47" s="104">
        <f t="shared" si="3"/>
        <v>0</v>
      </c>
      <c r="G47" s="103"/>
      <c r="H47" s="103"/>
      <c r="I47" s="105">
        <f t="shared" si="4"/>
        <v>0</v>
      </c>
      <c r="J47" s="94">
        <f t="shared" si="5"/>
        <v>0</v>
      </c>
    </row>
    <row r="48" spans="3:10" ht="17.25" customHeight="1" x14ac:dyDescent="0.45">
      <c r="C48" s="72" t="s">
        <v>5</v>
      </c>
      <c r="D48" s="53"/>
      <c r="E48" s="53"/>
      <c r="F48" s="104">
        <f t="shared" ref="F48:F52" si="6">D48+E48</f>
        <v>0</v>
      </c>
      <c r="G48" s="53"/>
      <c r="H48" s="53"/>
      <c r="I48" s="105">
        <f t="shared" si="4"/>
        <v>0</v>
      </c>
      <c r="J48" s="94">
        <f t="shared" si="5"/>
        <v>0</v>
      </c>
    </row>
    <row r="49" spans="3:10" ht="17.25" customHeight="1" x14ac:dyDescent="0.45">
      <c r="C49" s="70" t="s">
        <v>6</v>
      </c>
      <c r="D49" s="103"/>
      <c r="E49" s="103"/>
      <c r="F49" s="104">
        <f t="shared" si="6"/>
        <v>0</v>
      </c>
      <c r="G49" s="103"/>
      <c r="H49" s="103"/>
      <c r="I49" s="105">
        <f t="shared" si="4"/>
        <v>0</v>
      </c>
      <c r="J49" s="94">
        <f t="shared" ref="J49:J52" si="7">F49+I49</f>
        <v>0</v>
      </c>
    </row>
    <row r="50" spans="3:10" ht="17.25" customHeight="1" x14ac:dyDescent="0.45">
      <c r="C50" s="72" t="s">
        <v>18</v>
      </c>
      <c r="D50" s="53"/>
      <c r="E50" s="53"/>
      <c r="F50" s="104">
        <f t="shared" si="6"/>
        <v>0</v>
      </c>
      <c r="G50" s="53"/>
      <c r="H50" s="53"/>
      <c r="I50" s="105">
        <f t="shared" si="4"/>
        <v>0</v>
      </c>
      <c r="J50" s="94">
        <f t="shared" si="7"/>
        <v>0</v>
      </c>
    </row>
    <row r="51" spans="3:10" ht="17.25" customHeight="1" x14ac:dyDescent="0.45">
      <c r="C51" s="70" t="s">
        <v>24</v>
      </c>
      <c r="D51" s="103"/>
      <c r="E51" s="103"/>
      <c r="F51" s="104">
        <f t="shared" ref="F51" si="8">D51+E51</f>
        <v>0</v>
      </c>
      <c r="G51" s="103"/>
      <c r="H51" s="103"/>
      <c r="I51" s="105">
        <f t="shared" ref="I51" si="9">G51+H51</f>
        <v>0</v>
      </c>
      <c r="J51" s="94">
        <f t="shared" si="7"/>
        <v>0</v>
      </c>
    </row>
    <row r="52" spans="3:10" ht="17.25" customHeight="1" x14ac:dyDescent="0.45">
      <c r="C52" s="72" t="s">
        <v>25</v>
      </c>
      <c r="D52" s="53"/>
      <c r="E52" s="53"/>
      <c r="F52" s="104">
        <f t="shared" si="6"/>
        <v>0</v>
      </c>
      <c r="G52" s="53"/>
      <c r="H52" s="53"/>
      <c r="I52" s="105">
        <f t="shared" si="4"/>
        <v>0</v>
      </c>
      <c r="J52" s="94">
        <f t="shared" si="7"/>
        <v>0</v>
      </c>
    </row>
    <row r="53" spans="3:10" ht="17.25" customHeight="1" x14ac:dyDescent="0.45">
      <c r="C53" s="73" t="s">
        <v>7</v>
      </c>
      <c r="D53" s="61">
        <f>SUM(D41:D52)</f>
        <v>6367</v>
      </c>
      <c r="E53" s="61">
        <f t="shared" ref="E53:I53" si="10">SUM(E41:E52)</f>
        <v>6368</v>
      </c>
      <c r="F53" s="81">
        <f t="shared" si="10"/>
        <v>12735</v>
      </c>
      <c r="G53" s="106">
        <f t="shared" si="10"/>
        <v>315</v>
      </c>
      <c r="H53" s="61">
        <f t="shared" si="10"/>
        <v>315</v>
      </c>
      <c r="I53" s="81">
        <f t="shared" si="10"/>
        <v>630</v>
      </c>
      <c r="J53" s="91">
        <f>SUM(J41:J52)</f>
        <v>13365</v>
      </c>
    </row>
    <row r="55" spans="3:10" x14ac:dyDescent="0.45">
      <c r="C55" s="48" t="s">
        <v>44</v>
      </c>
    </row>
    <row r="56" spans="3:10" ht="9" customHeight="1" x14ac:dyDescent="0.45"/>
    <row r="57" spans="3:10" x14ac:dyDescent="0.45">
      <c r="C57" s="59"/>
      <c r="D57" s="186" t="s">
        <v>48</v>
      </c>
      <c r="E57" s="186"/>
      <c r="F57" s="186"/>
      <c r="G57" s="187" t="s">
        <v>49</v>
      </c>
      <c r="H57" s="187"/>
      <c r="I57" s="187"/>
      <c r="J57" s="59"/>
    </row>
    <row r="58" spans="3:10" ht="39" x14ac:dyDescent="0.45">
      <c r="C58" s="79" t="s">
        <v>46</v>
      </c>
      <c r="D58" s="95" t="s">
        <v>14</v>
      </c>
      <c r="E58" s="95" t="s">
        <v>15</v>
      </c>
      <c r="F58" s="95" t="s">
        <v>26</v>
      </c>
      <c r="G58" s="96" t="s">
        <v>14</v>
      </c>
      <c r="H58" s="97" t="s">
        <v>15</v>
      </c>
      <c r="I58" s="97" t="s">
        <v>27</v>
      </c>
      <c r="J58" s="80" t="s">
        <v>12</v>
      </c>
    </row>
    <row r="59" spans="3:10" x14ac:dyDescent="0.45">
      <c r="C59" s="85">
        <v>2022</v>
      </c>
      <c r="D59" s="63">
        <v>4315</v>
      </c>
      <c r="E59" s="63">
        <v>4306</v>
      </c>
      <c r="F59" s="107">
        <f>D59+E59</f>
        <v>8621</v>
      </c>
      <c r="G59" s="69">
        <v>183</v>
      </c>
      <c r="H59" s="63">
        <v>192</v>
      </c>
      <c r="I59" s="107">
        <f>G59+H59</f>
        <v>375</v>
      </c>
      <c r="J59" s="98">
        <f>F59+I59</f>
        <v>8996</v>
      </c>
    </row>
    <row r="60" spans="3:10" x14ac:dyDescent="0.45">
      <c r="C60" s="85">
        <v>2023</v>
      </c>
      <c r="D60" s="63">
        <v>10619</v>
      </c>
      <c r="E60" s="63">
        <v>10641</v>
      </c>
      <c r="F60" s="107">
        <f>D60+E60</f>
        <v>21260</v>
      </c>
      <c r="G60" s="69">
        <v>979</v>
      </c>
      <c r="H60" s="63">
        <v>972</v>
      </c>
      <c r="I60" s="107">
        <f>G60+H60</f>
        <v>1951</v>
      </c>
      <c r="J60" s="98">
        <f>F60+I60</f>
        <v>23211</v>
      </c>
    </row>
    <row r="61" spans="3:10" x14ac:dyDescent="0.45">
      <c r="C61" s="85">
        <v>2024</v>
      </c>
      <c r="D61" s="63">
        <v>24102</v>
      </c>
      <c r="E61" s="63">
        <v>24060</v>
      </c>
      <c r="F61" s="107">
        <v>48162</v>
      </c>
      <c r="G61" s="69">
        <v>1786</v>
      </c>
      <c r="H61" s="63">
        <v>1786</v>
      </c>
      <c r="I61" s="107">
        <v>3572</v>
      </c>
      <c r="J61" s="98">
        <v>51734</v>
      </c>
    </row>
    <row r="62" spans="3:10" x14ac:dyDescent="0.45">
      <c r="C62" s="85">
        <v>2025</v>
      </c>
      <c r="D62" s="63">
        <v>24584</v>
      </c>
      <c r="E62" s="63">
        <v>24551</v>
      </c>
      <c r="F62" s="107">
        <v>49135</v>
      </c>
      <c r="G62" s="69">
        <v>1724</v>
      </c>
      <c r="H62" s="63">
        <v>1749</v>
      </c>
      <c r="I62" s="107">
        <v>3473</v>
      </c>
      <c r="J62" s="98">
        <v>52608</v>
      </c>
    </row>
    <row r="63" spans="3:10" x14ac:dyDescent="0.45">
      <c r="C63" s="83">
        <v>2026</v>
      </c>
      <c r="D63" s="62">
        <f>D53</f>
        <v>6367</v>
      </c>
      <c r="E63" s="62">
        <f>E53</f>
        <v>6368</v>
      </c>
      <c r="F63" s="62">
        <f>D63+E63</f>
        <v>12735</v>
      </c>
      <c r="G63" s="62">
        <f>G53</f>
        <v>315</v>
      </c>
      <c r="H63" s="62">
        <f>H53</f>
        <v>315</v>
      </c>
      <c r="I63" s="62">
        <f>G63+H63</f>
        <v>630</v>
      </c>
      <c r="J63" s="98">
        <f>F63+I63</f>
        <v>13365</v>
      </c>
    </row>
    <row r="64" spans="3:10" x14ac:dyDescent="0.45">
      <c r="C64" s="87" t="s">
        <v>45</v>
      </c>
      <c r="D64" s="88">
        <f>SUM(D59:D63)</f>
        <v>69987</v>
      </c>
      <c r="E64" s="88">
        <f t="shared" ref="E64:I64" si="11">SUM(E59:E63)</f>
        <v>69926</v>
      </c>
      <c r="F64" s="88">
        <f t="shared" si="11"/>
        <v>139913</v>
      </c>
      <c r="G64" s="88">
        <f t="shared" si="11"/>
        <v>4987</v>
      </c>
      <c r="H64" s="88">
        <f t="shared" si="11"/>
        <v>5014</v>
      </c>
      <c r="I64" s="88">
        <f t="shared" si="11"/>
        <v>10001</v>
      </c>
      <c r="J64" s="99">
        <f>F64+I64</f>
        <v>149914</v>
      </c>
    </row>
    <row r="65" spans="3:11" x14ac:dyDescent="0.45">
      <c r="C65" s="49"/>
    </row>
    <row r="66" spans="3:11" ht="27" customHeight="1" x14ac:dyDescent="0.45">
      <c r="C66" s="155" t="s">
        <v>72</v>
      </c>
      <c r="D66" s="156"/>
      <c r="E66" s="156"/>
    </row>
    <row r="67" spans="3:11" ht="18.75" customHeight="1" x14ac:dyDescent="0.45">
      <c r="H67" s="50"/>
      <c r="I67" s="50"/>
      <c r="J67" s="50"/>
      <c r="K67" s="50"/>
    </row>
    <row r="68" spans="3:11" ht="21" x14ac:dyDescent="0.45">
      <c r="C68" s="46" t="s">
        <v>47</v>
      </c>
      <c r="H68" s="50"/>
      <c r="I68" s="50"/>
      <c r="J68" s="50"/>
      <c r="K68" s="50"/>
    </row>
    <row r="69" spans="3:11" x14ac:dyDescent="0.45">
      <c r="C69" s="48" t="str">
        <f>$C$37</f>
        <v>Cifras del 1/o. Ene. al 31 Mar. 2026.</v>
      </c>
      <c r="H69" s="50"/>
      <c r="I69" s="50"/>
      <c r="J69" s="50"/>
      <c r="K69" s="50"/>
    </row>
    <row r="70" spans="3:11" ht="21" customHeight="1" x14ac:dyDescent="0.45">
      <c r="D70" s="179" t="s">
        <v>9</v>
      </c>
      <c r="E70" s="179"/>
      <c r="G70" s="108"/>
      <c r="H70" s="188" t="s">
        <v>8</v>
      </c>
      <c r="I70" s="189"/>
      <c r="J70" s="51"/>
      <c r="K70" s="50"/>
    </row>
    <row r="71" spans="3:11" x14ac:dyDescent="0.45">
      <c r="C71" s="142" t="s">
        <v>0</v>
      </c>
      <c r="D71" s="143" t="s">
        <v>10</v>
      </c>
      <c r="E71" s="143" t="s">
        <v>11</v>
      </c>
      <c r="F71" s="143" t="s">
        <v>12</v>
      </c>
      <c r="G71" s="109"/>
      <c r="H71" s="109"/>
      <c r="I71" s="109"/>
      <c r="J71" s="109"/>
      <c r="K71" s="50"/>
    </row>
    <row r="72" spans="3:11" x14ac:dyDescent="0.45">
      <c r="C72" s="70" t="s">
        <v>40</v>
      </c>
      <c r="D72" s="110">
        <v>155</v>
      </c>
      <c r="E72" s="110">
        <v>39</v>
      </c>
      <c r="F72" s="71">
        <f>E72+D72</f>
        <v>194</v>
      </c>
      <c r="G72" s="109"/>
      <c r="H72" s="69"/>
      <c r="I72" s="69"/>
      <c r="J72" s="69"/>
      <c r="K72" s="50"/>
    </row>
    <row r="73" spans="3:11" x14ac:dyDescent="0.45">
      <c r="C73" s="72" t="s">
        <v>128</v>
      </c>
      <c r="D73" s="111">
        <v>182</v>
      </c>
      <c r="E73" s="111">
        <v>60</v>
      </c>
      <c r="F73" s="71">
        <f t="shared" ref="F73:F83" si="12">E73+D73</f>
        <v>242</v>
      </c>
      <c r="G73" s="109"/>
      <c r="H73" s="69"/>
      <c r="I73" s="69"/>
      <c r="J73" s="69"/>
      <c r="K73" s="50"/>
    </row>
    <row r="74" spans="3:11" x14ac:dyDescent="0.45">
      <c r="C74" s="70" t="s">
        <v>29</v>
      </c>
      <c r="D74" s="110">
        <v>207</v>
      </c>
      <c r="E74" s="110">
        <v>56</v>
      </c>
      <c r="F74" s="71">
        <f t="shared" si="12"/>
        <v>263</v>
      </c>
      <c r="G74" s="109"/>
      <c r="H74" s="69"/>
      <c r="I74" s="69"/>
      <c r="J74" s="69"/>
      <c r="K74" s="50"/>
    </row>
    <row r="75" spans="3:11" x14ac:dyDescent="0.45">
      <c r="C75" s="72" t="s">
        <v>1</v>
      </c>
      <c r="D75" s="111"/>
      <c r="E75" s="111"/>
      <c r="F75" s="71">
        <f t="shared" si="12"/>
        <v>0</v>
      </c>
      <c r="G75" s="109"/>
      <c r="H75" s="69"/>
      <c r="I75" s="69"/>
      <c r="J75" s="69"/>
      <c r="K75" s="50"/>
    </row>
    <row r="76" spans="3:11" x14ac:dyDescent="0.45">
      <c r="C76" s="70" t="s">
        <v>2</v>
      </c>
      <c r="D76" s="110"/>
      <c r="E76" s="110"/>
      <c r="F76" s="71">
        <f t="shared" si="12"/>
        <v>0</v>
      </c>
      <c r="G76" s="109"/>
      <c r="H76" s="69"/>
      <c r="I76" s="69"/>
      <c r="J76" s="69"/>
      <c r="K76" s="50"/>
    </row>
    <row r="77" spans="3:11" x14ac:dyDescent="0.45">
      <c r="C77" s="72" t="s">
        <v>3</v>
      </c>
      <c r="D77" s="111"/>
      <c r="E77" s="111"/>
      <c r="F77" s="71">
        <f t="shared" si="12"/>
        <v>0</v>
      </c>
      <c r="G77" s="109"/>
      <c r="H77" s="69"/>
      <c r="I77" s="69"/>
      <c r="J77" s="69"/>
      <c r="K77" s="50"/>
    </row>
    <row r="78" spans="3:11" x14ac:dyDescent="0.45">
      <c r="C78" s="70" t="s">
        <v>4</v>
      </c>
      <c r="D78" s="110"/>
      <c r="E78" s="110"/>
      <c r="F78" s="71">
        <f t="shared" si="12"/>
        <v>0</v>
      </c>
      <c r="G78" s="109"/>
      <c r="H78" s="69"/>
      <c r="I78" s="69"/>
      <c r="J78" s="69"/>
      <c r="K78" s="50"/>
    </row>
    <row r="79" spans="3:11" x14ac:dyDescent="0.45">
      <c r="C79" s="72" t="s">
        <v>5</v>
      </c>
      <c r="D79" s="111"/>
      <c r="E79" s="111"/>
      <c r="F79" s="71">
        <f t="shared" si="12"/>
        <v>0</v>
      </c>
      <c r="G79" s="109"/>
      <c r="H79" s="69"/>
      <c r="I79" s="69"/>
      <c r="J79" s="69"/>
      <c r="K79" s="50"/>
    </row>
    <row r="80" spans="3:11" x14ac:dyDescent="0.45">
      <c r="C80" s="70" t="s">
        <v>6</v>
      </c>
      <c r="D80" s="110"/>
      <c r="E80" s="110"/>
      <c r="F80" s="71">
        <f t="shared" si="12"/>
        <v>0</v>
      </c>
      <c r="G80" s="109"/>
      <c r="H80" s="69"/>
      <c r="I80" s="69"/>
      <c r="J80" s="69"/>
      <c r="K80" s="50"/>
    </row>
    <row r="81" spans="3:11" x14ac:dyDescent="0.45">
      <c r="C81" s="72" t="s">
        <v>18</v>
      </c>
      <c r="D81" s="111"/>
      <c r="E81" s="111"/>
      <c r="F81" s="71">
        <f t="shared" si="12"/>
        <v>0</v>
      </c>
      <c r="G81" s="109"/>
      <c r="H81" s="69"/>
      <c r="I81" s="69"/>
      <c r="J81" s="69"/>
      <c r="K81" s="50"/>
    </row>
    <row r="82" spans="3:11" x14ac:dyDescent="0.45">
      <c r="C82" s="70" t="s">
        <v>24</v>
      </c>
      <c r="D82" s="110"/>
      <c r="E82" s="110"/>
      <c r="F82" s="71">
        <f t="shared" si="12"/>
        <v>0</v>
      </c>
      <c r="G82" s="109"/>
      <c r="H82" s="69"/>
      <c r="I82" s="69"/>
      <c r="J82" s="69"/>
      <c r="K82" s="50"/>
    </row>
    <row r="83" spans="3:11" x14ac:dyDescent="0.45">
      <c r="C83" s="72" t="s">
        <v>25</v>
      </c>
      <c r="D83" s="111"/>
      <c r="E83" s="111"/>
      <c r="F83" s="71">
        <f t="shared" si="12"/>
        <v>0</v>
      </c>
      <c r="G83" s="109"/>
      <c r="H83" s="69"/>
      <c r="I83" s="69"/>
      <c r="J83" s="69"/>
      <c r="K83" s="50"/>
    </row>
    <row r="84" spans="3:11" x14ac:dyDescent="0.45">
      <c r="C84" s="90" t="s">
        <v>7</v>
      </c>
      <c r="D84" s="81">
        <f>SUM(D72:D83)</f>
        <v>544</v>
      </c>
      <c r="E84" s="81">
        <f>SUM(E72:E83)</f>
        <v>155</v>
      </c>
      <c r="F84" s="91">
        <f>SUM(F72:F83)</f>
        <v>699</v>
      </c>
      <c r="G84" s="109"/>
      <c r="H84" s="109"/>
      <c r="I84" s="109"/>
      <c r="J84" s="109"/>
      <c r="K84" s="50"/>
    </row>
    <row r="85" spans="3:11" ht="8.25" customHeight="1" x14ac:dyDescent="0.45"/>
    <row r="86" spans="3:11" x14ac:dyDescent="0.45">
      <c r="C86" s="48" t="s">
        <v>44</v>
      </c>
    </row>
    <row r="87" spans="3:11" x14ac:dyDescent="0.45">
      <c r="D87" s="179" t="s">
        <v>9</v>
      </c>
      <c r="E87" s="179"/>
    </row>
    <row r="88" spans="3:11" x14ac:dyDescent="0.45">
      <c r="C88" s="143" t="s">
        <v>46</v>
      </c>
      <c r="D88" s="143" t="s">
        <v>10</v>
      </c>
      <c r="E88" s="143" t="s">
        <v>11</v>
      </c>
      <c r="F88" s="143" t="s">
        <v>12</v>
      </c>
    </row>
    <row r="89" spans="3:11" x14ac:dyDescent="0.45">
      <c r="C89" s="72">
        <v>2022</v>
      </c>
      <c r="D89" s="111">
        <v>375</v>
      </c>
      <c r="E89" s="111">
        <v>83</v>
      </c>
      <c r="F89" s="100">
        <f>D89+E89</f>
        <v>458</v>
      </c>
    </row>
    <row r="90" spans="3:11" x14ac:dyDescent="0.45">
      <c r="C90" s="72">
        <v>2023</v>
      </c>
      <c r="D90" s="111">
        <v>1769</v>
      </c>
      <c r="E90" s="111">
        <v>443</v>
      </c>
      <c r="F90" s="100">
        <f>D90+E90</f>
        <v>2212</v>
      </c>
    </row>
    <row r="91" spans="3:11" x14ac:dyDescent="0.45">
      <c r="C91" s="72">
        <v>2024</v>
      </c>
      <c r="D91" s="111">
        <v>1940</v>
      </c>
      <c r="E91" s="111">
        <v>837</v>
      </c>
      <c r="F91" s="100">
        <v>2777</v>
      </c>
    </row>
    <row r="92" spans="3:11" x14ac:dyDescent="0.45">
      <c r="C92" s="72">
        <v>2026</v>
      </c>
      <c r="D92" s="111">
        <v>2350</v>
      </c>
      <c r="E92" s="111">
        <v>721</v>
      </c>
      <c r="F92" s="100">
        <v>3071</v>
      </c>
    </row>
    <row r="93" spans="3:11" x14ac:dyDescent="0.45">
      <c r="C93" s="77">
        <v>2025</v>
      </c>
      <c r="D93" s="112">
        <f>D84</f>
        <v>544</v>
      </c>
      <c r="E93" s="112">
        <f>E84</f>
        <v>155</v>
      </c>
      <c r="F93" s="71">
        <f>D93+E93</f>
        <v>699</v>
      </c>
    </row>
    <row r="94" spans="3:11" x14ac:dyDescent="0.45">
      <c r="C94" s="73" t="s">
        <v>45</v>
      </c>
      <c r="D94" s="74">
        <f>SUM(D89:D93)</f>
        <v>6978</v>
      </c>
      <c r="E94" s="74">
        <f>SUM(E89:E93)</f>
        <v>2239</v>
      </c>
      <c r="F94" s="74">
        <f>SUM(F89:F93)</f>
        <v>9217</v>
      </c>
    </row>
    <row r="95" spans="3:11" x14ac:dyDescent="0.45">
      <c r="C95" s="136" t="s">
        <v>130</v>
      </c>
    </row>
    <row r="96" spans="3:11" ht="28.5" customHeight="1" x14ac:dyDescent="0.45">
      <c r="C96" s="155" t="s">
        <v>74</v>
      </c>
      <c r="D96" s="156"/>
      <c r="E96" s="156"/>
    </row>
    <row r="97" spans="3:6" x14ac:dyDescent="0.45">
      <c r="C97" s="47" t="s">
        <v>79</v>
      </c>
    </row>
    <row r="98" spans="3:6" x14ac:dyDescent="0.45">
      <c r="C98" s="48" t="str">
        <f>$C$69</f>
        <v>Cifras del 1/o. Ene. al 31 Mar. 2026.</v>
      </c>
    </row>
    <row r="99" spans="3:6" x14ac:dyDescent="0.45">
      <c r="D99" s="153" t="s">
        <v>108</v>
      </c>
      <c r="E99" s="153"/>
    </row>
    <row r="100" spans="3:6" x14ac:dyDescent="0.45">
      <c r="C100" s="140" t="s">
        <v>0</v>
      </c>
      <c r="D100" s="141" t="s">
        <v>57</v>
      </c>
      <c r="E100" s="141" t="s">
        <v>58</v>
      </c>
      <c r="F100" s="141" t="s">
        <v>12</v>
      </c>
    </row>
    <row r="101" spans="3:6" x14ac:dyDescent="0.45">
      <c r="C101" s="70" t="s">
        <v>40</v>
      </c>
      <c r="D101" s="52">
        <v>85</v>
      </c>
      <c r="E101" s="52">
        <v>950</v>
      </c>
      <c r="F101" s="52">
        <f>D101+E101</f>
        <v>1035</v>
      </c>
    </row>
    <row r="102" spans="3:6" x14ac:dyDescent="0.45">
      <c r="C102" s="72" t="s">
        <v>41</v>
      </c>
      <c r="D102" s="60">
        <v>46</v>
      </c>
      <c r="E102" s="60">
        <v>962</v>
      </c>
      <c r="F102" s="52">
        <f t="shared" ref="F102:F112" si="13">D102+E102</f>
        <v>1008</v>
      </c>
    </row>
    <row r="103" spans="3:6" x14ac:dyDescent="0.45">
      <c r="C103" s="70" t="s">
        <v>29</v>
      </c>
      <c r="D103" s="52">
        <v>66</v>
      </c>
      <c r="E103" s="52">
        <v>995</v>
      </c>
      <c r="F103" s="52">
        <f t="shared" si="13"/>
        <v>1061</v>
      </c>
    </row>
    <row r="104" spans="3:6" x14ac:dyDescent="0.45">
      <c r="C104" s="72" t="s">
        <v>1</v>
      </c>
      <c r="D104" s="60"/>
      <c r="E104" s="60"/>
      <c r="F104" s="52">
        <f t="shared" si="13"/>
        <v>0</v>
      </c>
    </row>
    <row r="105" spans="3:6" x14ac:dyDescent="0.45">
      <c r="C105" s="70" t="s">
        <v>2</v>
      </c>
      <c r="D105" s="52"/>
      <c r="E105" s="52"/>
      <c r="F105" s="52">
        <f t="shared" si="13"/>
        <v>0</v>
      </c>
    </row>
    <row r="106" spans="3:6" x14ac:dyDescent="0.45">
      <c r="C106" s="72" t="s">
        <v>3</v>
      </c>
      <c r="D106" s="60"/>
      <c r="E106" s="60"/>
      <c r="F106" s="52">
        <f t="shared" si="13"/>
        <v>0</v>
      </c>
    </row>
    <row r="107" spans="3:6" x14ac:dyDescent="0.45">
      <c r="C107" s="70" t="s">
        <v>4</v>
      </c>
      <c r="D107" s="52"/>
      <c r="E107" s="52"/>
      <c r="F107" s="52">
        <f t="shared" si="13"/>
        <v>0</v>
      </c>
    </row>
    <row r="108" spans="3:6" x14ac:dyDescent="0.45">
      <c r="C108" s="72" t="s">
        <v>5</v>
      </c>
      <c r="D108" s="60"/>
      <c r="E108" s="60"/>
      <c r="F108" s="52">
        <f t="shared" si="13"/>
        <v>0</v>
      </c>
    </row>
    <row r="109" spans="3:6" x14ac:dyDescent="0.45">
      <c r="C109" s="70" t="s">
        <v>6</v>
      </c>
      <c r="D109" s="52"/>
      <c r="E109" s="52"/>
      <c r="F109" s="52">
        <f t="shared" si="13"/>
        <v>0</v>
      </c>
    </row>
    <row r="110" spans="3:6" x14ac:dyDescent="0.45">
      <c r="C110" s="72" t="s">
        <v>18</v>
      </c>
      <c r="D110" s="60"/>
      <c r="E110" s="60"/>
      <c r="F110" s="52">
        <f t="shared" si="13"/>
        <v>0</v>
      </c>
    </row>
    <row r="111" spans="3:6" x14ac:dyDescent="0.45">
      <c r="C111" s="70" t="s">
        <v>24</v>
      </c>
      <c r="D111" s="52"/>
      <c r="E111" s="52"/>
      <c r="F111" s="52">
        <f t="shared" si="13"/>
        <v>0</v>
      </c>
    </row>
    <row r="112" spans="3:6" x14ac:dyDescent="0.45">
      <c r="C112" s="72" t="s">
        <v>25</v>
      </c>
      <c r="D112" s="60"/>
      <c r="E112" s="60"/>
      <c r="F112" s="52">
        <f t="shared" si="13"/>
        <v>0</v>
      </c>
    </row>
    <row r="113" spans="3:6" x14ac:dyDescent="0.45">
      <c r="C113" s="90" t="s">
        <v>7</v>
      </c>
      <c r="D113" s="81">
        <f>SUM(D101:D112)</f>
        <v>197</v>
      </c>
      <c r="E113" s="81">
        <f>SUM(E101:E112)</f>
        <v>2907</v>
      </c>
      <c r="F113" s="91">
        <f>SUM(F101:F112)</f>
        <v>3104</v>
      </c>
    </row>
    <row r="114" spans="3:6" ht="13.5" customHeight="1" x14ac:dyDescent="0.45"/>
    <row r="116" spans="3:6" x14ac:dyDescent="0.45">
      <c r="D116" s="153" t="s">
        <v>108</v>
      </c>
      <c r="E116" s="153"/>
    </row>
    <row r="117" spans="3:6" x14ac:dyDescent="0.45">
      <c r="C117" s="141" t="s">
        <v>46</v>
      </c>
      <c r="D117" s="141" t="s">
        <v>57</v>
      </c>
      <c r="E117" s="141" t="s">
        <v>58</v>
      </c>
      <c r="F117" s="141" t="s">
        <v>12</v>
      </c>
    </row>
    <row r="118" spans="3:6" x14ac:dyDescent="0.45">
      <c r="C118" s="72">
        <v>2022</v>
      </c>
      <c r="D118" s="60">
        <v>5</v>
      </c>
      <c r="E118" s="60">
        <v>3</v>
      </c>
      <c r="F118" s="92">
        <f>D118+E118</f>
        <v>8</v>
      </c>
    </row>
    <row r="119" spans="3:6" x14ac:dyDescent="0.45">
      <c r="C119" s="72">
        <v>2023</v>
      </c>
      <c r="D119" s="60">
        <v>413</v>
      </c>
      <c r="E119" s="60">
        <v>5165</v>
      </c>
      <c r="F119" s="92">
        <f>D119+E119</f>
        <v>5578</v>
      </c>
    </row>
    <row r="120" spans="3:6" x14ac:dyDescent="0.45">
      <c r="C120" s="72">
        <v>2024</v>
      </c>
      <c r="D120" s="60">
        <v>1167</v>
      </c>
      <c r="E120" s="60">
        <v>12052</v>
      </c>
      <c r="F120" s="92">
        <v>13219</v>
      </c>
    </row>
    <row r="121" spans="3:6" x14ac:dyDescent="0.45">
      <c r="C121" s="72">
        <v>2025</v>
      </c>
      <c r="D121" s="60">
        <v>811</v>
      </c>
      <c r="E121" s="60">
        <v>11230</v>
      </c>
      <c r="F121" s="92">
        <v>12041</v>
      </c>
    </row>
    <row r="122" spans="3:6" x14ac:dyDescent="0.45">
      <c r="C122" s="77">
        <v>2026</v>
      </c>
      <c r="D122" s="58">
        <f>D113</f>
        <v>197</v>
      </c>
      <c r="E122" s="58">
        <f>E113</f>
        <v>2907</v>
      </c>
      <c r="F122" s="78">
        <f>D122+E122</f>
        <v>3104</v>
      </c>
    </row>
    <row r="123" spans="3:6" x14ac:dyDescent="0.45">
      <c r="C123" s="73" t="s">
        <v>45</v>
      </c>
      <c r="D123" s="74">
        <f>SUM(D118:D122)</f>
        <v>2593</v>
      </c>
      <c r="E123" s="74">
        <f>SUM(E118:E122)</f>
        <v>31357</v>
      </c>
      <c r="F123" s="74">
        <f>SUM(F118:F122)</f>
        <v>33950</v>
      </c>
    </row>
    <row r="125" spans="3:6" x14ac:dyDescent="0.45">
      <c r="C125" s="136" t="s">
        <v>81</v>
      </c>
    </row>
    <row r="126" spans="3:6" x14ac:dyDescent="0.45">
      <c r="C126" s="136" t="s">
        <v>85</v>
      </c>
    </row>
    <row r="127" spans="3:6" x14ac:dyDescent="0.45">
      <c r="C127" s="136" t="s">
        <v>84</v>
      </c>
    </row>
    <row r="128" spans="3:6" x14ac:dyDescent="0.45">
      <c r="C128" s="136" t="s">
        <v>107</v>
      </c>
    </row>
    <row r="129" spans="3:9" x14ac:dyDescent="0.45">
      <c r="C129" s="136"/>
    </row>
    <row r="130" spans="3:9" x14ac:dyDescent="0.45">
      <c r="C130" s="136"/>
    </row>
    <row r="131" spans="3:9" x14ac:dyDescent="0.45">
      <c r="C131" s="47" t="s">
        <v>103</v>
      </c>
    </row>
    <row r="132" spans="3:9" x14ac:dyDescent="0.45">
      <c r="C132" s="151" t="s">
        <v>28</v>
      </c>
      <c r="D132" s="154"/>
      <c r="E132" s="154"/>
      <c r="F132" s="154"/>
    </row>
    <row r="133" spans="3:9" x14ac:dyDescent="0.45">
      <c r="H133" s="151"/>
      <c r="I133" s="152"/>
    </row>
    <row r="134" spans="3:9" x14ac:dyDescent="0.45">
      <c r="G134" s="113"/>
      <c r="H134" s="64"/>
      <c r="I134" s="64"/>
    </row>
    <row r="135" spans="3:9" x14ac:dyDescent="0.45">
      <c r="G135" s="113"/>
      <c r="H135" s="64"/>
      <c r="I135" s="64"/>
    </row>
    <row r="136" spans="3:9" x14ac:dyDescent="0.45">
      <c r="G136" s="113"/>
      <c r="H136" s="64"/>
      <c r="I136" s="64"/>
    </row>
    <row r="137" spans="3:9" x14ac:dyDescent="0.45">
      <c r="G137" s="113"/>
      <c r="H137" s="64"/>
      <c r="I137" s="64"/>
    </row>
    <row r="138" spans="3:9" x14ac:dyDescent="0.45">
      <c r="G138" s="113"/>
      <c r="H138" s="64"/>
      <c r="I138" s="64"/>
    </row>
    <row r="139" spans="3:9" x14ac:dyDescent="0.45">
      <c r="G139" s="113"/>
      <c r="H139" s="64"/>
      <c r="I139" s="64"/>
    </row>
    <row r="140" spans="3:9" x14ac:dyDescent="0.45">
      <c r="G140" s="113"/>
      <c r="H140" s="64"/>
      <c r="I140" s="64"/>
    </row>
    <row r="141" spans="3:9" x14ac:dyDescent="0.45">
      <c r="G141" s="113"/>
      <c r="H141" s="64"/>
      <c r="I141" s="64"/>
    </row>
    <row r="142" spans="3:9" x14ac:dyDescent="0.45">
      <c r="G142" s="113"/>
      <c r="H142" s="64"/>
      <c r="I142" s="64"/>
    </row>
    <row r="143" spans="3:9" x14ac:dyDescent="0.45">
      <c r="G143" s="113"/>
      <c r="H143" s="64"/>
      <c r="I143" s="64"/>
    </row>
    <row r="144" spans="3:9" x14ac:dyDescent="0.45">
      <c r="G144" s="113"/>
      <c r="H144" s="64"/>
      <c r="I144" s="64"/>
    </row>
    <row r="145" spans="7:9" x14ac:dyDescent="0.45">
      <c r="G145" s="114"/>
      <c r="H145" s="64"/>
      <c r="I145" s="64"/>
    </row>
  </sheetData>
  <mergeCells count="17">
    <mergeCell ref="D10:E10"/>
    <mergeCell ref="D27:E27"/>
    <mergeCell ref="C7:E7"/>
    <mergeCell ref="D70:E70"/>
    <mergeCell ref="H70:I70"/>
    <mergeCell ref="D87:E87"/>
    <mergeCell ref="D38:E38"/>
    <mergeCell ref="D39:F39"/>
    <mergeCell ref="G39:I39"/>
    <mergeCell ref="D57:F57"/>
    <mergeCell ref="G57:I57"/>
    <mergeCell ref="C66:E66"/>
    <mergeCell ref="H133:I133"/>
    <mergeCell ref="C96:E96"/>
    <mergeCell ref="D99:E99"/>
    <mergeCell ref="D116:E116"/>
    <mergeCell ref="C132:F132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3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6"/>
  <sheetViews>
    <sheetView showGridLines="0" zoomScale="90" zoomScaleNormal="90" workbookViewId="0">
      <pane xSplit="1" ySplit="2" topLeftCell="B6" activePane="bottomRight" state="frozen"/>
      <selection activeCell="K16" sqref="K16"/>
      <selection pane="topRight" activeCell="K16" sqref="K16"/>
      <selection pane="bottomLeft" activeCell="K16" sqref="K16"/>
      <selection pane="bottomRight" activeCell="H33" sqref="H33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106</v>
      </c>
    </row>
    <row r="4" spans="3:24" x14ac:dyDescent="0.45">
      <c r="C4" s="48" t="str">
        <f>Pasajeros!C4</f>
        <v>Fecha de validación: 13 Mar. 2026</v>
      </c>
    </row>
    <row r="5" spans="3:24" x14ac:dyDescent="0.45">
      <c r="C5" s="48" t="str">
        <f>Pasajeros!C10</f>
        <v>Cifras del 1/o. Ene. al 31 Mar. 2026.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55" t="s">
        <v>74</v>
      </c>
      <c r="D7" s="156"/>
      <c r="E7" s="156"/>
      <c r="F7" s="156"/>
    </row>
    <row r="8" spans="3:24" x14ac:dyDescent="0.45">
      <c r="C8" s="47" t="s">
        <v>75</v>
      </c>
    </row>
    <row r="9" spans="3:24" x14ac:dyDescent="0.45">
      <c r="C9" s="48" t="str">
        <f>C5</f>
        <v>Cifras del 1/o. Ene. al 31 Mar. 2026.</v>
      </c>
    </row>
    <row r="10" spans="3:24" x14ac:dyDescent="0.45">
      <c r="D10" s="153" t="s">
        <v>78</v>
      </c>
      <c r="E10" s="153"/>
    </row>
    <row r="11" spans="3:24" x14ac:dyDescent="0.45">
      <c r="C11" s="140" t="s">
        <v>0</v>
      </c>
      <c r="D11" s="141" t="s">
        <v>77</v>
      </c>
      <c r="E11" s="141" t="s">
        <v>76</v>
      </c>
      <c r="F11" s="141" t="s">
        <v>12</v>
      </c>
    </row>
    <row r="12" spans="3:24" x14ac:dyDescent="0.45">
      <c r="C12" s="70" t="s">
        <v>40</v>
      </c>
      <c r="D12" s="52">
        <v>26345933.100000005</v>
      </c>
      <c r="E12" s="52">
        <v>5233838.0300000012</v>
      </c>
      <c r="F12" s="78">
        <f>D12+E12</f>
        <v>31579771.130000006</v>
      </c>
    </row>
    <row r="13" spans="3:24" x14ac:dyDescent="0.45">
      <c r="C13" s="72" t="s">
        <v>41</v>
      </c>
      <c r="D13" s="60">
        <v>25823636</v>
      </c>
      <c r="E13" s="60">
        <v>6441764</v>
      </c>
      <c r="F13" s="89">
        <f>D13+E13</f>
        <v>32265400</v>
      </c>
    </row>
    <row r="14" spans="3:24" x14ac:dyDescent="0.45">
      <c r="C14" s="70" t="s">
        <v>29</v>
      </c>
      <c r="D14" s="52">
        <v>28557853.5</v>
      </c>
      <c r="E14" s="52">
        <v>7342479.0899999999</v>
      </c>
      <c r="F14" s="78">
        <f>D14+E14</f>
        <v>35900332.590000004</v>
      </c>
    </row>
    <row r="15" spans="3:24" x14ac:dyDescent="0.45">
      <c r="C15" s="72" t="s">
        <v>1</v>
      </c>
      <c r="D15" s="60"/>
      <c r="E15" s="60"/>
      <c r="F15" s="89">
        <f>D15+E15</f>
        <v>0</v>
      </c>
    </row>
    <row r="16" spans="3:24" x14ac:dyDescent="0.45">
      <c r="C16" s="70" t="s">
        <v>2</v>
      </c>
      <c r="D16" s="52"/>
      <c r="E16" s="52"/>
      <c r="F16" s="89">
        <f t="shared" ref="F16:F23" si="0">D16+E16</f>
        <v>0</v>
      </c>
    </row>
    <row r="17" spans="3:7" x14ac:dyDescent="0.45">
      <c r="C17" s="72" t="s">
        <v>3</v>
      </c>
      <c r="D17" s="60"/>
      <c r="E17" s="60"/>
      <c r="F17" s="89">
        <f t="shared" si="0"/>
        <v>0</v>
      </c>
    </row>
    <row r="18" spans="3:7" x14ac:dyDescent="0.45">
      <c r="C18" s="70" t="s">
        <v>4</v>
      </c>
      <c r="D18" s="52"/>
      <c r="E18" s="52"/>
      <c r="F18" s="89">
        <f t="shared" si="0"/>
        <v>0</v>
      </c>
    </row>
    <row r="19" spans="3:7" x14ac:dyDescent="0.45">
      <c r="C19" s="72" t="s">
        <v>5</v>
      </c>
      <c r="D19" s="60"/>
      <c r="E19" s="60"/>
      <c r="F19" s="89">
        <f t="shared" si="0"/>
        <v>0</v>
      </c>
    </row>
    <row r="20" spans="3:7" x14ac:dyDescent="0.45">
      <c r="C20" s="70" t="s">
        <v>6</v>
      </c>
      <c r="D20" s="52"/>
      <c r="E20" s="52"/>
      <c r="F20" s="89">
        <f t="shared" si="0"/>
        <v>0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80727422.600000009</v>
      </c>
      <c r="E24" s="81">
        <f>SUM(E12:E23)</f>
        <v>19018081.120000001</v>
      </c>
      <c r="F24" s="91">
        <f>SUM(F12:F23)</f>
        <v>99745503.720000014</v>
      </c>
    </row>
    <row r="25" spans="3:7" ht="20.25" customHeight="1" x14ac:dyDescent="0.45">
      <c r="D25" s="115">
        <f>D24/1000</f>
        <v>80727.422600000005</v>
      </c>
      <c r="E25" s="115">
        <f t="shared" ref="E25:F25" si="1">E24/1000</f>
        <v>19018.081120000003</v>
      </c>
      <c r="F25" s="115">
        <f t="shared" si="1"/>
        <v>99745.503720000008</v>
      </c>
      <c r="G25" s="116"/>
    </row>
    <row r="26" spans="3:7" ht="20.25" customHeight="1" x14ac:dyDescent="0.45"/>
    <row r="27" spans="3:7" x14ac:dyDescent="0.45">
      <c r="D27" s="153" t="s">
        <v>78</v>
      </c>
      <c r="E27" s="153"/>
    </row>
    <row r="28" spans="3:7" x14ac:dyDescent="0.45">
      <c r="C28" s="141" t="s">
        <v>46</v>
      </c>
      <c r="D28" s="141" t="s">
        <v>77</v>
      </c>
      <c r="E28" s="141" t="s">
        <v>76</v>
      </c>
      <c r="F28" s="141" t="s">
        <v>12</v>
      </c>
    </row>
    <row r="29" spans="3:7" x14ac:dyDescent="0.45">
      <c r="C29" s="72">
        <v>2022</v>
      </c>
      <c r="D29" s="60">
        <v>5188</v>
      </c>
      <c r="E29" s="60">
        <v>0</v>
      </c>
      <c r="F29" s="92">
        <f>(E29+D29)</f>
        <v>5188</v>
      </c>
      <c r="G29" s="60"/>
    </row>
    <row r="30" spans="3:7" x14ac:dyDescent="0.45">
      <c r="C30" s="72">
        <v>2023</v>
      </c>
      <c r="D30" s="60">
        <v>140993640</v>
      </c>
      <c r="E30" s="60">
        <v>45326190</v>
      </c>
      <c r="F30" s="92">
        <f t="shared" ref="F30:F33" si="2">(E30+D30)</f>
        <v>186319830</v>
      </c>
      <c r="G30" s="60"/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f t="shared" si="2"/>
        <v>447341165.21999997</v>
      </c>
      <c r="G31" s="60"/>
    </row>
    <row r="32" spans="3:7" x14ac:dyDescent="0.45">
      <c r="C32" s="72">
        <v>2025</v>
      </c>
      <c r="D32" s="60">
        <v>319779586.42000002</v>
      </c>
      <c r="E32" s="60">
        <v>86413154.320000008</v>
      </c>
      <c r="F32" s="92">
        <f t="shared" si="2"/>
        <v>406192740.74000001</v>
      </c>
      <c r="G32" s="60"/>
    </row>
    <row r="33" spans="1:10" x14ac:dyDescent="0.45">
      <c r="C33" s="77">
        <v>2026</v>
      </c>
      <c r="D33" s="58">
        <f>D24</f>
        <v>80727422.600000009</v>
      </c>
      <c r="E33" s="58">
        <f>E24</f>
        <v>19018081.120000001</v>
      </c>
      <c r="F33" s="78">
        <f t="shared" si="2"/>
        <v>99745503.720000014</v>
      </c>
    </row>
    <row r="34" spans="1:10" x14ac:dyDescent="0.45">
      <c r="C34" s="73" t="s">
        <v>45</v>
      </c>
      <c r="D34" s="74">
        <f>SUM(D29:D33)</f>
        <v>883870089.67999995</v>
      </c>
      <c r="E34" s="74">
        <f t="shared" ref="E34" si="3">SUM(E29:E33)</f>
        <v>255734338</v>
      </c>
      <c r="F34" s="74">
        <f>SUM(F29:F33)</f>
        <v>1139604427.6800001</v>
      </c>
    </row>
    <row r="35" spans="1:10" x14ac:dyDescent="0.45">
      <c r="F35" s="117">
        <f t="shared" ref="F35" si="4">F34/1000</f>
        <v>1139604.42768</v>
      </c>
    </row>
    <row r="37" spans="1:10" s="18" customFormat="1" ht="17.25" x14ac:dyDescent="0.4">
      <c r="A37" s="118"/>
      <c r="B37" s="118"/>
      <c r="C37" s="135" t="s">
        <v>81</v>
      </c>
      <c r="D37" s="118"/>
      <c r="E37" s="118"/>
      <c r="F37" s="118"/>
      <c r="G37" s="118"/>
      <c r="H37" s="118"/>
      <c r="I37" s="118"/>
      <c r="J37" s="118"/>
    </row>
    <row r="38" spans="1:10" s="18" customFormat="1" ht="17.25" x14ac:dyDescent="0.4">
      <c r="A38" s="118"/>
      <c r="B38" s="118"/>
      <c r="C38" s="135" t="s">
        <v>85</v>
      </c>
      <c r="D38" s="118"/>
      <c r="E38" s="118"/>
      <c r="F38" s="118"/>
      <c r="G38" s="118"/>
      <c r="H38" s="118"/>
      <c r="I38" s="118"/>
      <c r="J38" s="118"/>
    </row>
    <row r="39" spans="1:10" s="18" customFormat="1" ht="17.25" x14ac:dyDescent="0.4">
      <c r="A39" s="118"/>
      <c r="B39" s="118"/>
      <c r="C39" s="135" t="s">
        <v>96</v>
      </c>
      <c r="D39" s="118"/>
      <c r="E39" s="118"/>
      <c r="F39" s="118"/>
      <c r="G39" s="118"/>
      <c r="H39" s="118"/>
      <c r="I39" s="118"/>
      <c r="J39" s="118"/>
    </row>
    <row r="40" spans="1:10" s="18" customFormat="1" ht="17.25" x14ac:dyDescent="0.4">
      <c r="A40" s="118"/>
      <c r="B40" s="118"/>
      <c r="C40" s="118"/>
      <c r="D40" s="118"/>
      <c r="E40" s="118"/>
      <c r="F40" s="118"/>
      <c r="G40" s="118"/>
      <c r="H40" s="118"/>
      <c r="I40" s="118"/>
      <c r="J40" s="118"/>
    </row>
    <row r="42" spans="1:10" x14ac:dyDescent="0.45">
      <c r="C42" s="47" t="s">
        <v>103</v>
      </c>
    </row>
    <row r="43" spans="1:10" x14ac:dyDescent="0.45">
      <c r="C43" s="151" t="s">
        <v>28</v>
      </c>
      <c r="D43" s="154"/>
      <c r="E43" s="154"/>
      <c r="F43" s="154"/>
    </row>
    <row r="44" spans="1:10" x14ac:dyDescent="0.45">
      <c r="H44" s="151"/>
      <c r="I44" s="152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9"/>
      <c r="H55" s="64"/>
      <c r="I55" s="64"/>
    </row>
    <row r="56" spans="7:9" x14ac:dyDescent="0.45">
      <c r="G56" s="64"/>
      <c r="H56" s="64"/>
      <c r="I56" s="64"/>
    </row>
  </sheetData>
  <mergeCells count="5">
    <mergeCell ref="H44:I44"/>
    <mergeCell ref="D10:E10"/>
    <mergeCell ref="D27:E27"/>
    <mergeCell ref="C43:F43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1" t="s">
        <v>9</v>
      </c>
      <c r="C3" s="191"/>
      <c r="D3" s="191"/>
      <c r="E3" s="31"/>
      <c r="F3" s="191" t="s">
        <v>8</v>
      </c>
      <c r="G3" s="191"/>
      <c r="H3" s="191"/>
      <c r="I3" s="6"/>
      <c r="J3" s="32" t="s">
        <v>89</v>
      </c>
    </row>
    <row r="6" spans="2:10" ht="21.75" x14ac:dyDescent="0.25">
      <c r="B6" s="190" t="s">
        <v>98</v>
      </c>
      <c r="C6" s="190"/>
      <c r="D6" s="190"/>
      <c r="F6" s="190" t="s">
        <v>98</v>
      </c>
      <c r="G6" s="190"/>
      <c r="H6" s="190"/>
      <c r="J6" s="33" t="s">
        <v>100</v>
      </c>
    </row>
    <row r="7" spans="2:10" ht="21.75" x14ac:dyDescent="0.25">
      <c r="B7" s="34" t="s">
        <v>86</v>
      </c>
      <c r="C7" s="192">
        <f>'Esquema Operativo'!F16-Operaciones!F24</f>
        <v>9846</v>
      </c>
      <c r="D7" s="192"/>
      <c r="F7" s="34" t="s">
        <v>86</v>
      </c>
      <c r="G7" s="192">
        <f>'Esquema Operativo'!J16-Pasajeros!$F$25</f>
        <v>922399</v>
      </c>
      <c r="H7" s="192"/>
      <c r="J7" s="40" cm="1">
        <f t="array" ref="J7:J8">'Esquema Operativo'!M16:M17-Carga!F24</f>
        <v>-99559183.890000015</v>
      </c>
    </row>
    <row r="8" spans="2:10" ht="21.75" x14ac:dyDescent="0.25">
      <c r="B8" s="35" t="s">
        <v>87</v>
      </c>
      <c r="C8" s="193">
        <f>'Esquema Operativo'!F17-Operaciones!F84</f>
        <v>1513</v>
      </c>
      <c r="D8" s="193"/>
      <c r="F8" s="35" t="s">
        <v>87</v>
      </c>
      <c r="G8" s="193">
        <f>'Esquema Operativo'!J17-Pasajeros!$F$86</f>
        <v>5277</v>
      </c>
      <c r="H8" s="193"/>
      <c r="J8" s="41">
        <v>-99745503.720000014</v>
      </c>
    </row>
    <row r="9" spans="2:10" ht="21.75" x14ac:dyDescent="0.25">
      <c r="B9" s="34" t="s">
        <v>88</v>
      </c>
      <c r="C9" s="192">
        <f>'Esquema Operativo'!F18-Operaciones!F113</f>
        <v>2474</v>
      </c>
      <c r="D9" s="192"/>
    </row>
    <row r="12" spans="2:10" ht="21.75" x14ac:dyDescent="0.25">
      <c r="B12" s="190" t="s">
        <v>99</v>
      </c>
      <c r="C12" s="190"/>
      <c r="D12" s="190"/>
      <c r="F12" s="190" t="s">
        <v>99</v>
      </c>
      <c r="G12" s="190"/>
      <c r="H12" s="190"/>
      <c r="J12" s="33" t="s">
        <v>101</v>
      </c>
    </row>
    <row r="13" spans="2:10" ht="21.75" x14ac:dyDescent="0.25">
      <c r="B13" s="34" t="s">
        <v>86</v>
      </c>
      <c r="C13" s="192">
        <f>'Esquema Operativo'!F32-Operaciones!F34</f>
        <v>-11</v>
      </c>
      <c r="D13" s="192"/>
      <c r="F13" s="34" t="s">
        <v>86</v>
      </c>
      <c r="G13" s="192">
        <f>'Esquema Operativo'!J32-Pasajeros!$F$35</f>
        <v>0</v>
      </c>
      <c r="H13" s="192"/>
      <c r="J13" s="40" cm="1">
        <f t="array" ref="J13:J14">'Esquema Operativo'!M32:M33-Carga!F34</f>
        <v>-1138464823.2523201</v>
      </c>
    </row>
    <row r="14" spans="2:10" ht="21.75" x14ac:dyDescent="0.25">
      <c r="B14" s="35" t="s">
        <v>87</v>
      </c>
      <c r="C14" s="193">
        <f>'Esquema Operativo'!F33-Operaciones!F94</f>
        <v>0</v>
      </c>
      <c r="D14" s="193"/>
      <c r="F14" s="35" t="s">
        <v>87</v>
      </c>
      <c r="G14" s="193">
        <f>'Esquema Operativo'!J33-Pasajeros!$F$96</f>
        <v>0</v>
      </c>
      <c r="H14" s="193"/>
      <c r="J14" s="41">
        <v>-1139604427.6800001</v>
      </c>
    </row>
    <row r="15" spans="2:10" ht="21.75" x14ac:dyDescent="0.25">
      <c r="B15" s="34" t="s">
        <v>88</v>
      </c>
      <c r="C15" s="192">
        <f>'Esquema Operativo'!F34-Operaciones!F123</f>
        <v>0</v>
      </c>
      <c r="D15" s="192"/>
    </row>
  </sheetData>
  <mergeCells count="16">
    <mergeCell ref="C13:D13"/>
    <mergeCell ref="C14:D14"/>
    <mergeCell ref="C15:D15"/>
    <mergeCell ref="G7:H7"/>
    <mergeCell ref="G8:H8"/>
    <mergeCell ref="G13:H13"/>
    <mergeCell ref="G14:H14"/>
    <mergeCell ref="B6:D6"/>
    <mergeCell ref="B12:D12"/>
    <mergeCell ref="B3:D3"/>
    <mergeCell ref="F3:H3"/>
    <mergeCell ref="F6:H6"/>
    <mergeCell ref="F12:H12"/>
    <mergeCell ref="C7:D7"/>
    <mergeCell ref="C8:D8"/>
    <mergeCell ref="C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7" t="s">
        <v>8</v>
      </c>
      <c r="Q2" s="197"/>
      <c r="R2" s="197"/>
      <c r="S2" s="197"/>
      <c r="U2" s="197" t="s">
        <v>9</v>
      </c>
      <c r="V2" s="197"/>
      <c r="W2" s="197"/>
      <c r="X2" s="197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92</v>
      </c>
      <c r="U4" s="7" t="s">
        <v>0</v>
      </c>
      <c r="V4" s="7">
        <v>2022</v>
      </c>
      <c r="W4" s="7">
        <v>2023</v>
      </c>
      <c r="X4" s="7" t="s">
        <v>92</v>
      </c>
    </row>
    <row r="5" spans="2:24" x14ac:dyDescent="0.3">
      <c r="B5" s="198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8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8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8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8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8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8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8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8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8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8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8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8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8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8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8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8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8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8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8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200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200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200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200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200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200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200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200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200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200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8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8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8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8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8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8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8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8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8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8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8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8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8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8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8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8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8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8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8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8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200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200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200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200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200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200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200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200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200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200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9" t="s">
        <v>57</v>
      </c>
      <c r="C79" s="26" t="s">
        <v>68</v>
      </c>
      <c r="D79" s="27">
        <v>516370</v>
      </c>
    </row>
    <row r="80" spans="2:4" x14ac:dyDescent="0.3">
      <c r="B80" s="199"/>
      <c r="C80" s="27" t="s">
        <v>59</v>
      </c>
      <c r="D80" s="27">
        <v>332894</v>
      </c>
    </row>
    <row r="81" spans="2:7" x14ac:dyDescent="0.3">
      <c r="B81" s="199"/>
      <c r="C81" s="26" t="s">
        <v>70</v>
      </c>
      <c r="D81" s="27">
        <v>236279</v>
      </c>
    </row>
    <row r="82" spans="2:7" x14ac:dyDescent="0.3">
      <c r="B82" s="199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9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9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9"/>
      <c r="C85" s="27" t="s">
        <v>63</v>
      </c>
      <c r="D85" s="27">
        <v>78910</v>
      </c>
    </row>
    <row r="86" spans="2:7" x14ac:dyDescent="0.3">
      <c r="B86" s="199"/>
      <c r="C86" s="26" t="s">
        <v>64</v>
      </c>
      <c r="D86" s="27">
        <v>53508</v>
      </c>
    </row>
    <row r="87" spans="2:7" x14ac:dyDescent="0.3">
      <c r="B87" s="199"/>
      <c r="C87" s="27" t="s">
        <v>53</v>
      </c>
      <c r="D87" s="27">
        <v>23964</v>
      </c>
    </row>
    <row r="88" spans="2:7" x14ac:dyDescent="0.3">
      <c r="B88" s="199"/>
      <c r="C88" s="26" t="s">
        <v>71</v>
      </c>
      <c r="D88" s="27">
        <v>4065</v>
      </c>
    </row>
    <row r="89" spans="2:7" x14ac:dyDescent="0.3">
      <c r="B89" s="199"/>
      <c r="C89" s="26" t="s">
        <v>91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4" t="s">
        <v>58</v>
      </c>
      <c r="C92" s="26" t="s">
        <v>93</v>
      </c>
      <c r="D92" s="26">
        <v>28482</v>
      </c>
    </row>
    <row r="93" spans="2:7" ht="19.5" customHeight="1" x14ac:dyDescent="0.3">
      <c r="B93" s="195"/>
      <c r="C93" s="27" t="s">
        <v>65</v>
      </c>
      <c r="D93" s="26">
        <v>24222</v>
      </c>
    </row>
    <row r="94" spans="2:7" ht="19.5" customHeight="1" x14ac:dyDescent="0.3">
      <c r="B94" s="195"/>
      <c r="C94" s="26" t="s">
        <v>66</v>
      </c>
      <c r="D94" s="26">
        <v>19882</v>
      </c>
    </row>
    <row r="95" spans="2:7" x14ac:dyDescent="0.3">
      <c r="B95" s="195"/>
      <c r="C95" s="27" t="s">
        <v>67</v>
      </c>
      <c r="D95" s="26">
        <v>12652</v>
      </c>
    </row>
    <row r="96" spans="2:7" x14ac:dyDescent="0.3">
      <c r="B96" s="195"/>
      <c r="C96" s="26" t="s">
        <v>94</v>
      </c>
      <c r="D96" s="26">
        <v>3105</v>
      </c>
    </row>
    <row r="97" spans="2:4" x14ac:dyDescent="0.3">
      <c r="B97" s="196"/>
      <c r="C97" s="27" t="s">
        <v>91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2026-03-06T16:22:15Z</cp:lastPrinted>
  <dcterms:created xsi:type="dcterms:W3CDTF">2022-10-07T15:45:48Z</dcterms:created>
  <dcterms:modified xsi:type="dcterms:W3CDTF">2026-04-15T23:22:40Z</dcterms:modified>
</cp:coreProperties>
</file>