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L1050DGEV6NF3\gpe2\ESTADISTICA\2024\REPORTES MENSUALES\NUMERALIAS 2024\09 SEPTIEMBRE\"/>
    </mc:Choice>
  </mc:AlternateContent>
  <xr:revisionPtr revIDLastSave="0" documentId="13_ncr:1_{007D4C56-7796-4D0D-B08C-C62B3BC9C13A}" xr6:coauthVersionLast="47" xr6:coauthVersionMax="47" xr10:uidLastSave="{00000000-0000-0000-0000-000000000000}"/>
  <bookViews>
    <workbookView xWindow="-120" yWindow="-120" windowWidth="29040" windowHeight="15840" xr2:uid="{6A06E585-784B-4647-A02B-135C5BD85D91}"/>
  </bookViews>
  <sheets>
    <sheet name="Esquema Operativo" sheetId="8" r:id="rId1"/>
    <sheet name="Operaciones" sheetId="4" r:id="rId2"/>
    <sheet name="Pasajeros" sheetId="2" r:id="rId3"/>
    <sheet name="Carga" sheetId="6" r:id="rId4"/>
    <sheet name="Hoja1" sheetId="9" state="hidden" r:id="rId5"/>
    <sheet name="Tabs" sheetId="3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8" l="1"/>
  <c r="M12" i="8" l="1"/>
  <c r="M16" i="8" l="1"/>
  <c r="F12" i="8" l="1"/>
  <c r="J17" i="8" l="1"/>
  <c r="K16" i="8" s="1"/>
  <c r="F17" i="8"/>
  <c r="J13" i="8"/>
  <c r="J12" i="8"/>
  <c r="F14" i="8"/>
  <c r="F13" i="8"/>
  <c r="G12" i="8" l="1"/>
  <c r="K12" i="8"/>
  <c r="G16" i="8"/>
  <c r="C5" i="8" l="1"/>
  <c r="X9" i="3" l="1"/>
  <c r="X8" i="3"/>
  <c r="X7" i="3"/>
  <c r="W9" i="3"/>
  <c r="N55" i="3"/>
  <c r="M56" i="3"/>
  <c r="D56" i="3"/>
  <c r="R9" i="3"/>
  <c r="S9" i="3" s="1"/>
  <c r="L20" i="3"/>
  <c r="M20" i="3"/>
  <c r="K20" i="3"/>
  <c r="E20" i="3"/>
  <c r="F20" i="3"/>
  <c r="D20" i="3"/>
  <c r="G19" i="3"/>
  <c r="L56" i="3"/>
  <c r="K56" i="3"/>
  <c r="E56" i="3"/>
  <c r="F56" i="3"/>
  <c r="G55" i="3"/>
  <c r="N54" i="3"/>
  <c r="S8" i="3" l="1"/>
  <c r="S7" i="3"/>
  <c r="M54" i="3"/>
  <c r="F54" i="3"/>
  <c r="F18" i="3"/>
  <c r="M18" i="3"/>
  <c r="M17" i="3" l="1"/>
  <c r="F17" i="3"/>
  <c r="F21" i="8" l="1"/>
  <c r="J7" i="9" a="1"/>
  <c r="J7" i="9" s="1"/>
  <c r="C9" i="9" l="1"/>
  <c r="F22" i="8"/>
  <c r="F26" i="8" s="1"/>
  <c r="C15" i="9" s="1"/>
  <c r="F25" i="8"/>
  <c r="C8" i="9"/>
  <c r="M20" i="8" l="1"/>
  <c r="M24" i="8"/>
  <c r="J13" i="9" s="1" a="1"/>
  <c r="J13" i="9" s="1"/>
  <c r="C14" i="9"/>
  <c r="G41" i="3" l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N41" i="3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M7" i="3"/>
  <c r="M8" i="3"/>
  <c r="M9" i="3"/>
  <c r="M10" i="3"/>
  <c r="M11" i="3"/>
  <c r="M12" i="3"/>
  <c r="M13" i="3"/>
  <c r="M14" i="3"/>
  <c r="M15" i="3"/>
  <c r="M6" i="3"/>
  <c r="M5" i="3"/>
  <c r="G6" i="3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N5" i="3" l="1"/>
  <c r="N6" i="3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G8" i="9" l="1"/>
  <c r="J21" i="8"/>
  <c r="J25" i="8" l="1"/>
  <c r="G14" i="9" l="1"/>
  <c r="F20" i="8" l="1"/>
  <c r="C7" i="9"/>
  <c r="F24" i="8" l="1"/>
  <c r="G20" i="8"/>
  <c r="C13" i="9" l="1"/>
  <c r="G24" i="8"/>
  <c r="G7" i="9" l="1"/>
  <c r="J20" i="8" l="1"/>
  <c r="J24" i="8" l="1"/>
  <c r="K20" i="8"/>
  <c r="K24" i="8" l="1"/>
  <c r="G1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<sst xmlns="http://schemas.openxmlformats.org/spreadsheetml/2006/main" count="505" uniqueCount="119">
  <si>
    <t>MES</t>
  </si>
  <si>
    <t>ABRIL</t>
  </si>
  <si>
    <t>MAYO</t>
  </si>
  <si>
    <t>JUNIO</t>
  </si>
  <si>
    <t>JULIO</t>
  </si>
  <si>
    <t>AGOSTO</t>
  </si>
  <si>
    <t>SEPTIEMBRE</t>
  </si>
  <si>
    <t>TOTAL</t>
  </si>
  <si>
    <t>PASAJEROS</t>
  </si>
  <si>
    <t>OPERACIONES</t>
  </si>
  <si>
    <t>NACIONALES</t>
  </si>
  <si>
    <t>INTERNACIONALES</t>
  </si>
  <si>
    <t>SUBTOTAL</t>
  </si>
  <si>
    <t>PASAJEROS COMERCIALES TOTALES.</t>
  </si>
  <si>
    <t>SALIDAS</t>
  </si>
  <si>
    <t>LLEGADAS</t>
  </si>
  <si>
    <t>SALIDA</t>
  </si>
  <si>
    <t>LLEGADA</t>
  </si>
  <si>
    <t>OCTUBRE</t>
  </si>
  <si>
    <t>PAX. NACIONALES</t>
  </si>
  <si>
    <t>PAX. INTERNACIONALES</t>
  </si>
  <si>
    <t>VAR % MENSUAL</t>
  </si>
  <si>
    <t>PASAJEROS COMERCIALES TOTALES POR DESTINOS.</t>
  </si>
  <si>
    <t>PAÍS</t>
  </si>
  <si>
    <t>NOVIEMBRE</t>
  </si>
  <si>
    <t>DICIEMBRE</t>
  </si>
  <si>
    <t>SUBTOTAL NACIONAL</t>
  </si>
  <si>
    <t>SUBTOTAL INTERNACIONAL</t>
  </si>
  <si>
    <t>procesosyestadistica@aifa.aero</t>
  </si>
  <si>
    <t>MARZO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</si>
  <si>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</si>
  <si>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</si>
  <si>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</si>
  <si>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</si>
  <si>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</si>
  <si>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</si>
  <si>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</si>
  <si>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</si>
  <si>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</si>
  <si>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</si>
  <si>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ENERO</t>
  </si>
  <si>
    <t>FEBRERO</t>
  </si>
  <si>
    <t>ENE.</t>
  </si>
  <si>
    <t>FEB.</t>
  </si>
  <si>
    <t>Cifras acumuladas desde el 21 Mar. 2022.</t>
  </si>
  <si>
    <t>ACUMULADO</t>
  </si>
  <si>
    <t>AÑO</t>
  </si>
  <si>
    <t>PASAJEROS DE AVIACIÓN GENERAL</t>
  </si>
  <si>
    <t>OPERACIONES DE AVIACIÓN GENERAL</t>
  </si>
  <si>
    <t>OPERACIONES NACIONALES </t>
  </si>
  <si>
    <t>OPERACIONES INTERNACIONALES</t>
  </si>
  <si>
    <t>PASAJEROS NACIONALES </t>
  </si>
  <si>
    <t>PASAJEROS INTERNACIONALES</t>
  </si>
  <si>
    <t>ACUMULADOS</t>
  </si>
  <si>
    <t>VERACRUZ</t>
  </si>
  <si>
    <t>NAL</t>
  </si>
  <si>
    <t>INT</t>
  </si>
  <si>
    <t>LUGAR</t>
  </si>
  <si>
    <t>NACIONAL</t>
  </si>
  <si>
    <t>INTERNACIONAL</t>
  </si>
  <si>
    <t>JALISCO</t>
  </si>
  <si>
    <t>NUEVO LEÓN</t>
  </si>
  <si>
    <t>YUCATÁN</t>
  </si>
  <si>
    <t>OAXACA</t>
  </si>
  <si>
    <t>BAJA CALIFORNIA SUR</t>
  </si>
  <si>
    <t>GUERRERO</t>
  </si>
  <si>
    <t>PANAMÁ</t>
  </si>
  <si>
    <t>CUBA</t>
  </si>
  <si>
    <t>VENEZUELA</t>
  </si>
  <si>
    <t>QUINTANA ROO</t>
  </si>
  <si>
    <t>21 - 31 MAR.</t>
  </si>
  <si>
    <t>BAJA CALIFORNIA</t>
  </si>
  <si>
    <t>TABASCO</t>
  </si>
  <si>
    <t>AVIACIÓN GENERAL</t>
  </si>
  <si>
    <t>AVIACIÓN COMERCIAL</t>
  </si>
  <si>
    <t>AVIACIÓN DE CARGA</t>
  </si>
  <si>
    <t>CARGA TRANSPORTADA</t>
  </si>
  <si>
    <t>DE SALIDA</t>
  </si>
  <si>
    <t>DE LLEGADA</t>
  </si>
  <si>
    <t>CARGA (KG.)</t>
  </si>
  <si>
    <t>OPERACIONES DE CARGA</t>
  </si>
  <si>
    <t>OPERACIONES COMERCIALES</t>
  </si>
  <si>
    <t>Nota 1: Los valores cuantitativos mostrados son el resultado de la compulsa entre los registros de la Dirección de Operación y los Manifiestos de Operación remitidos por las líneas aéreas.</t>
  </si>
  <si>
    <t>Cifras del 21 Mar. 2022 al 31 Mar. 2023.</t>
  </si>
  <si>
    <t>PASAJEROS COMERCIALES POR LLEGADAS Y DE SALIDAS.</t>
  </si>
  <si>
    <t>OPERACIONES COMERCIALES POR LLEGADAS Y SALIDAS</t>
  </si>
  <si>
    <t>-</t>
  </si>
  <si>
    <t>Por lo anterior, es probable que los datos mostrados durante el periodo anterior sean diferentes a los actuales.</t>
  </si>
  <si>
    <t>Nota 2: Las cifras de Aviación de Carga son ajustadas, y aún se encuentran susceptibles a ajustes por cierre de mes, de acuerdo con las áreas generadoras de la información.</t>
  </si>
  <si>
    <t>Aviación</t>
  </si>
  <si>
    <t>Suma</t>
  </si>
  <si>
    <t>Comercial</t>
  </si>
  <si>
    <t>General</t>
  </si>
  <si>
    <t>Carga</t>
  </si>
  <si>
    <t>CARGA</t>
  </si>
  <si>
    <t>Kilogramos</t>
  </si>
  <si>
    <t>ESQUEMA OPERATIVO</t>
  </si>
  <si>
    <t>OTRAS</t>
  </si>
  <si>
    <t>Var %</t>
  </si>
  <si>
    <t>REP. DOM.</t>
  </si>
  <si>
    <t>E. U. A.</t>
  </si>
  <si>
    <t>Por lo anterior, es probable que los datos mostrados durante el periodo anterior sean diferentes a los del periodo actual.</t>
  </si>
  <si>
    <t>Por lo anterior, es probable que los datos mostrados durante el periodo anterior sean diferentes al periodo actual.</t>
  </si>
  <si>
    <t>Nota: Los valores cuantitativos mostrados son el resultado de la compulsa entre los registros de la Dirección de Operación y los Manifiestos de Operación remitidos por las líneas aéreas. Sin embargo, estos datos pueden variar de acuerdo al periodo de reporte y ajustes realizados por las aerolíneas.</t>
  </si>
  <si>
    <t>21 Mar. - 31 Dic.</t>
  </si>
  <si>
    <t>Aviación ENERO-JULIO</t>
  </si>
  <si>
    <t>Aviación 2022-2023</t>
  </si>
  <si>
    <t>Kilogramos ENE-JUL</t>
  </si>
  <si>
    <t>Kilogramos 2022-2023</t>
  </si>
  <si>
    <t xml:space="preserve">NUMERALIA AEROPORTUARIA 2024 </t>
  </si>
  <si>
    <t>NUMERALIA AEROPORTUARIA 2024.</t>
  </si>
  <si>
    <t>May.</t>
  </si>
  <si>
    <t>2022 - 2024
(21 Mar. 2022 - 30 Sep. 2024.)</t>
  </si>
  <si>
    <t>Cifras del 1/o. Ene. al 30 Sep. 2024.</t>
  </si>
  <si>
    <t>2024
(1/o. Ene. -30 Sep.)</t>
  </si>
  <si>
    <r>
      <t xml:space="preserve">2023
</t>
    </r>
    <r>
      <rPr>
        <sz val="14"/>
        <color rgb="FF846B38"/>
        <rFont val="Geomanist"/>
        <family val="3"/>
      </rPr>
      <t>(1/o. Ene. - 31 Dic.)</t>
    </r>
  </si>
  <si>
    <r>
      <t xml:space="preserve">Contacto:  </t>
    </r>
    <r>
      <rPr>
        <sz val="12"/>
        <color theme="1"/>
        <rFont val="Geomanist"/>
        <family val="3"/>
      </rPr>
      <t xml:space="preserve">Subdirección General Administrativa </t>
    </r>
    <r>
      <rPr>
        <b/>
        <sz val="12"/>
        <color theme="1"/>
        <rFont val="Geomanist"/>
        <family val="3"/>
      </rPr>
      <t xml:space="preserve">| </t>
    </r>
    <r>
      <rPr>
        <sz val="12"/>
        <color theme="1"/>
        <rFont val="Geomanist"/>
        <family val="3"/>
      </rPr>
      <t xml:space="preserve">Gerencia de Procesos y Estadística. </t>
    </r>
  </si>
  <si>
    <t>Fecha de validación: 10 Oct. 2024</t>
  </si>
  <si>
    <t>Fecha de actualización: 10 Oct.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</si>
</sst>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 x14ac:knownFonts="1">
    <font>
      <sz val="11"/>
      <color theme="1"/>
      <name val="Calibri"/>
      <family val="2"/>
      <scheme val="minor"/>
    </font>
    <font>
      <sz val="12"/>
      <color theme="1"/>
      <name val="Montserrat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A202D"/>
      <name val="Montserrat"/>
    </font>
    <font>
      <b/>
      <sz val="12"/>
      <color rgb="FFFFFFFF"/>
      <name val="Montserrat"/>
    </font>
    <font>
      <b/>
      <sz val="12"/>
      <color rgb="FF000000"/>
      <name val="Montserrat"/>
    </font>
    <font>
      <sz val="12"/>
      <color rgb="FF000000"/>
      <name val="Montserrat"/>
    </font>
    <font>
      <sz val="12"/>
      <color theme="0"/>
      <name val="Montserrat"/>
    </font>
    <font>
      <b/>
      <sz val="14"/>
      <color theme="1"/>
      <name val="Montserrat"/>
    </font>
    <font>
      <b/>
      <sz val="10"/>
      <color rgb="FFFFFFFF"/>
      <name val="Montserrat"/>
    </font>
    <font>
      <b/>
      <sz val="10"/>
      <color rgb="FF0A202D"/>
      <name val="Montserrat"/>
    </font>
    <font>
      <sz val="10"/>
      <color rgb="FF000000"/>
      <name val="Montserrat"/>
    </font>
    <font>
      <b/>
      <sz val="10"/>
      <color rgb="FF000000"/>
      <name val="Montserrat"/>
    </font>
    <font>
      <sz val="10"/>
      <color theme="1"/>
      <name val="Montserrat"/>
    </font>
    <font>
      <b/>
      <sz val="10"/>
      <color theme="1"/>
      <name val="Montserrat"/>
    </font>
    <font>
      <sz val="14"/>
      <color theme="1"/>
      <name val="Montserrat"/>
    </font>
    <font>
      <sz val="14"/>
      <color rgb="FFFF0000"/>
      <name val="Montserrat"/>
    </font>
    <font>
      <b/>
      <sz val="14"/>
      <color rgb="FFFF0000"/>
      <name val="Montserrat"/>
    </font>
    <font>
      <sz val="14"/>
      <color theme="0"/>
      <name val="Montserrat"/>
    </font>
    <font>
      <b/>
      <sz val="16"/>
      <color theme="1"/>
      <name val="Geomanist"/>
      <family val="3"/>
    </font>
    <font>
      <sz val="12"/>
      <color theme="1"/>
      <name val="Geomanist"/>
      <family val="3"/>
    </font>
    <font>
      <sz val="12"/>
      <color rgb="FFFF0000"/>
      <name val="Geomanist"/>
      <family val="3"/>
    </font>
    <font>
      <b/>
      <sz val="14"/>
      <color rgb="FFFAF8F4"/>
      <name val="Geomanist"/>
      <family val="3"/>
    </font>
    <font>
      <sz val="14"/>
      <color theme="1"/>
      <name val="Geomanist"/>
      <family val="3"/>
    </font>
    <font>
      <sz val="14"/>
      <color rgb="FFFF0000"/>
      <name val="Geomanist"/>
      <family val="3"/>
    </font>
    <font>
      <b/>
      <sz val="14"/>
      <color theme="1"/>
      <name val="Geomanist"/>
      <family val="3"/>
    </font>
    <font>
      <b/>
      <sz val="14"/>
      <color rgb="FFFF0000"/>
      <name val="Geomanist"/>
      <family val="3"/>
    </font>
    <font>
      <b/>
      <sz val="14"/>
      <color rgb="FF235B4E"/>
      <name val="Geomanist"/>
      <family val="3"/>
    </font>
    <font>
      <sz val="14"/>
      <color rgb="FF235B4E"/>
      <name val="Geomanist"/>
      <family val="3"/>
    </font>
    <font>
      <b/>
      <sz val="14"/>
      <color rgb="FF846B38"/>
      <name val="Geomanist"/>
      <family val="3"/>
    </font>
    <font>
      <sz val="14"/>
      <color rgb="FF846B38"/>
      <name val="Geomanist"/>
      <family val="3"/>
    </font>
    <font>
      <sz val="14"/>
      <color rgb="FF9D2449"/>
      <name val="Geomanist"/>
      <family val="3"/>
    </font>
    <font>
      <i/>
      <sz val="10"/>
      <color theme="1"/>
      <name val="Geomanist"/>
      <family val="3"/>
    </font>
    <font>
      <i/>
      <sz val="12"/>
      <color theme="1"/>
      <name val="Geomanist"/>
      <family val="3"/>
    </font>
    <font>
      <b/>
      <sz val="12"/>
      <color theme="1"/>
      <name val="Geomanist"/>
      <family val="3"/>
    </font>
    <font>
      <b/>
      <sz val="12"/>
      <color rgb="FF9D2449"/>
      <name val="Geomanist"/>
      <family val="3"/>
    </font>
    <font>
      <b/>
      <sz val="12"/>
      <color rgb="FFFFFFFF"/>
      <name val="Geomanist"/>
      <family val="3"/>
    </font>
    <font>
      <sz val="12"/>
      <color theme="0"/>
      <name val="Geomanist"/>
      <family val="3"/>
    </font>
    <font>
      <b/>
      <sz val="12"/>
      <color rgb="FF0A202D"/>
      <name val="Geomanist"/>
      <family val="3"/>
    </font>
    <font>
      <b/>
      <sz val="12"/>
      <color rgb="FF000000"/>
      <name val="Geomanist"/>
      <family val="3"/>
    </font>
    <font>
      <sz val="12"/>
      <color rgb="FF000000"/>
      <name val="Geomanist"/>
      <family val="3"/>
    </font>
    <font>
      <sz val="12"/>
      <name val="Geomanist"/>
      <family val="3"/>
    </font>
    <font>
      <b/>
      <sz val="11"/>
      <color rgb="FF000000"/>
      <name val="Geomanist"/>
      <family val="3"/>
    </font>
    <font>
      <b/>
      <i/>
      <sz val="11"/>
      <color rgb="FF000000"/>
      <name val="Geomanist"/>
      <family val="3"/>
    </font>
    <font>
      <b/>
      <sz val="11"/>
      <name val="Geomanist"/>
      <family val="3"/>
    </font>
    <font>
      <i/>
      <sz val="12"/>
      <color rgb="FF000000"/>
      <name val="Geomanist"/>
      <family val="3"/>
    </font>
    <font>
      <b/>
      <i/>
      <sz val="12"/>
      <color rgb="FF000000"/>
      <name val="Geomanist"/>
      <family val="3"/>
    </font>
    <font>
      <sz val="11"/>
      <color theme="1"/>
      <name val="Geomanist"/>
      <family val="3"/>
    </font>
    <font>
      <b/>
      <sz val="11"/>
      <color theme="1"/>
      <name val="Geomanist"/>
      <family val="3"/>
    </font>
    <font>
      <b/>
      <sz val="12"/>
      <color rgb="FF235B4E"/>
      <name val="Geomanist"/>
      <family val="3"/>
    </font>
    <font>
      <b/>
      <sz val="12"/>
      <name val="Geomanist"/>
      <family val="3"/>
    </font>
    <font>
      <sz val="10"/>
      <color theme="1"/>
      <name val="Geomanist"/>
      <family val="3"/>
    </font>
  </fonts>
  <fills count="20">
    <fill>
      <patternFill patternType="none"/>
    </fill>
    <fill>
      <patternFill patternType="gray125"/>
    </fill>
    <fill>
      <patternFill patternType="solid">
        <fgColor rgb="FF255C4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DC4A3"/>
        <bgColor indexed="64"/>
      </patternFill>
    </fill>
    <fill>
      <patternFill patternType="solid">
        <fgColor rgb="FFEAE1CE"/>
        <bgColor indexed="64"/>
      </patternFill>
    </fill>
    <fill>
      <patternFill patternType="solid">
        <fgColor rgb="FFA421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A202D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1EBDF"/>
        <bgColor indexed="64"/>
      </patternFill>
    </fill>
    <fill>
      <patternFill patternType="solid">
        <fgColor rgb="FFFAF8F4"/>
        <bgColor indexed="64"/>
      </patternFill>
    </fill>
    <fill>
      <patternFill patternType="solid">
        <fgColor rgb="FF235B4E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85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 readingOrder="1"/>
    </xf>
    <xf numFmtId="0" fontId="8" fillId="0" borderId="0" xfId="0" applyFont="1"/>
    <xf numFmtId="3" fontId="7" fillId="0" borderId="0" xfId="0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vertical="center" wrapText="1" readingOrder="1"/>
    </xf>
    <xf numFmtId="0" fontId="9" fillId="0" borderId="0" xfId="0" applyFont="1"/>
    <xf numFmtId="0" fontId="10" fillId="2" borderId="0" xfId="0" applyFont="1" applyFill="1" applyAlignment="1">
      <alignment horizontal="center" vertical="center" wrapText="1" readingOrder="1"/>
    </xf>
    <xf numFmtId="0" fontId="11" fillId="3" borderId="0" xfId="0" applyFont="1" applyFill="1" applyAlignment="1">
      <alignment horizontal="center" vertical="center" wrapText="1" readingOrder="1"/>
    </xf>
    <xf numFmtId="3" fontId="12" fillId="3" borderId="0" xfId="0" applyNumberFormat="1" applyFont="1" applyFill="1" applyAlignment="1">
      <alignment horizontal="center" vertical="center" wrapText="1" readingOrder="1"/>
    </xf>
    <xf numFmtId="0" fontId="12" fillId="3" borderId="0" xfId="0" applyFont="1" applyFill="1" applyAlignment="1">
      <alignment horizontal="center" vertical="center" wrapText="1" readingOrder="1"/>
    </xf>
    <xf numFmtId="3" fontId="13" fillId="3" borderId="0" xfId="0" applyNumberFormat="1" applyFont="1" applyFill="1" applyAlignment="1">
      <alignment horizontal="center" vertical="center" wrapText="1" readingOrder="1"/>
    </xf>
    <xf numFmtId="0" fontId="11" fillId="0" borderId="0" xfId="0" applyFont="1" applyAlignment="1">
      <alignment horizontal="center" vertical="center" wrapText="1" readingOrder="1"/>
    </xf>
    <xf numFmtId="3" fontId="12" fillId="0" borderId="0" xfId="0" applyNumberFormat="1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 readingOrder="1"/>
    </xf>
    <xf numFmtId="3" fontId="13" fillId="0" borderId="0" xfId="0" applyNumberFormat="1" applyFont="1" applyAlignment="1">
      <alignment horizontal="center" vertical="center" wrapText="1" readingOrder="1"/>
    </xf>
    <xf numFmtId="0" fontId="11" fillId="4" borderId="0" xfId="0" applyFont="1" applyFill="1" applyAlignment="1">
      <alignment horizontal="center" vertical="center" wrapText="1" readingOrder="1"/>
    </xf>
    <xf numFmtId="3" fontId="11" fillId="4" borderId="0" xfId="0" applyNumberFormat="1" applyFont="1" applyFill="1" applyAlignment="1">
      <alignment horizontal="center" vertical="center" wrapText="1" readingOrder="1"/>
    </xf>
    <xf numFmtId="0" fontId="14" fillId="0" borderId="0" xfId="0" applyFont="1"/>
    <xf numFmtId="0" fontId="10" fillId="8" borderId="0" xfId="0" applyFont="1" applyFill="1" applyAlignment="1">
      <alignment horizontal="center" wrapText="1" readingOrder="1"/>
    </xf>
    <xf numFmtId="0" fontId="10" fillId="8" borderId="0" xfId="0" applyFont="1" applyFill="1" applyAlignment="1">
      <alignment horizontal="center" vertical="center" wrapText="1" readingOrder="1"/>
    </xf>
    <xf numFmtId="0" fontId="12" fillId="0" borderId="0" xfId="0" applyFont="1" applyAlignment="1">
      <alignment horizontal="center" wrapText="1" readingOrder="1"/>
    </xf>
    <xf numFmtId="3" fontId="13" fillId="12" borderId="0" xfId="0" applyNumberFormat="1" applyFont="1" applyFill="1" applyAlignment="1">
      <alignment horizontal="center" vertical="center" wrapText="1" readingOrder="1"/>
    </xf>
    <xf numFmtId="0" fontId="15" fillId="0" borderId="0" xfId="0" applyFont="1"/>
    <xf numFmtId="0" fontId="10" fillId="13" borderId="0" xfId="0" applyFont="1" applyFill="1" applyAlignment="1">
      <alignment horizontal="center"/>
    </xf>
    <xf numFmtId="3" fontId="13" fillId="15" borderId="0" xfId="0" applyNumberFormat="1" applyFont="1" applyFill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3" fontId="12" fillId="14" borderId="1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18" fillId="0" borderId="0" xfId="0" applyFont="1"/>
    <xf numFmtId="0" fontId="9" fillId="16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0" fontId="16" fillId="17" borderId="0" xfId="0" applyFont="1" applyFill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10" fontId="12" fillId="3" borderId="0" xfId="1" applyNumberFormat="1" applyFont="1" applyFill="1" applyAlignment="1">
      <alignment horizontal="center" vertical="center" wrapText="1" readingOrder="1"/>
    </xf>
    <xf numFmtId="10" fontId="12" fillId="0" borderId="0" xfId="1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wrapText="1" readingOrder="1"/>
    </xf>
    <xf numFmtId="3" fontId="16" fillId="17" borderId="0" xfId="0" applyNumberFormat="1" applyFont="1" applyFill="1" applyAlignment="1">
      <alignment vertical="center"/>
    </xf>
    <xf numFmtId="3" fontId="19" fillId="0" borderId="0" xfId="0" applyNumberFormat="1" applyFont="1" applyAlignment="1">
      <alignment vertical="center"/>
    </xf>
    <xf numFmtId="0" fontId="5" fillId="0" borderId="0" xfId="0" applyFont="1" applyAlignment="1">
      <alignment horizont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 wrapText="1" readingOrder="1"/>
    </xf>
    <xf numFmtId="0" fontId="20" fillId="0" borderId="0" xfId="0" applyFont="1"/>
    <xf numFmtId="0" fontId="21" fillId="0" borderId="0" xfId="0" applyFont="1"/>
    <xf numFmtId="0" fontId="22" fillId="0" borderId="0" xfId="0" applyFont="1"/>
    <xf numFmtId="0" fontId="21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/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26" fillId="0" borderId="0" xfId="0" applyFont="1"/>
    <xf numFmtId="0" fontId="26" fillId="16" borderId="0" xfId="0" applyFont="1" applyFill="1" applyAlignment="1">
      <alignment horizontal="center" vertical="center"/>
    </xf>
    <xf numFmtId="0" fontId="24" fillId="16" borderId="0" xfId="0" applyFont="1" applyFill="1"/>
    <xf numFmtId="0" fontId="26" fillId="12" borderId="0" xfId="0" applyFont="1" applyFill="1" applyAlignment="1">
      <alignment horizontal="center" vertical="center"/>
    </xf>
    <xf numFmtId="0" fontId="25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8" fillId="16" borderId="0" xfId="0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4" fillId="17" borderId="0" xfId="0" applyFont="1" applyFill="1" applyAlignment="1">
      <alignment horizontal="right" vertical="center"/>
    </xf>
    <xf numFmtId="3" fontId="24" fillId="17" borderId="0" xfId="0" applyNumberFormat="1" applyFont="1" applyFill="1" applyAlignment="1">
      <alignment horizontal="center" vertical="center"/>
    </xf>
    <xf numFmtId="3" fontId="24" fillId="0" borderId="0" xfId="0" applyNumberFormat="1" applyFont="1" applyAlignment="1">
      <alignment horizontal="center" vertical="center"/>
    </xf>
    <xf numFmtId="0" fontId="29" fillId="16" borderId="0" xfId="0" applyFont="1" applyFill="1" applyAlignment="1">
      <alignment horizontal="center" vertical="center"/>
    </xf>
    <xf numFmtId="0" fontId="24" fillId="0" borderId="0" xfId="0" applyFont="1" applyAlignment="1">
      <alignment horizontal="right" vertical="center"/>
    </xf>
    <xf numFmtId="0" fontId="24" fillId="17" borderId="0" xfId="0" applyFont="1" applyFill="1" applyAlignment="1">
      <alignment vertical="center"/>
    </xf>
    <xf numFmtId="0" fontId="29" fillId="16" borderId="0" xfId="0" applyFont="1" applyFill="1"/>
    <xf numFmtId="3" fontId="24" fillId="0" borderId="0" xfId="0" applyNumberFormat="1" applyFont="1" applyAlignment="1">
      <alignment vertical="center"/>
    </xf>
    <xf numFmtId="0" fontId="33" fillId="0" borderId="0" xfId="0" applyFont="1"/>
    <xf numFmtId="0" fontId="34" fillId="0" borderId="0" xfId="0" applyFont="1"/>
    <xf numFmtId="0" fontId="35" fillId="0" borderId="0" xfId="0" applyFont="1"/>
    <xf numFmtId="3" fontId="22" fillId="0" borderId="0" xfId="0" applyNumberFormat="1" applyFont="1" applyAlignment="1">
      <alignment horizontal="center" vertical="center"/>
    </xf>
    <xf numFmtId="3" fontId="21" fillId="0" borderId="0" xfId="0" applyNumberFormat="1" applyFont="1"/>
    <xf numFmtId="3" fontId="22" fillId="0" borderId="0" xfId="0" applyNumberFormat="1" applyFont="1"/>
    <xf numFmtId="0" fontId="37" fillId="8" borderId="0" xfId="0" applyFont="1" applyFill="1" applyAlignment="1">
      <alignment horizontal="center" vertical="center" wrapText="1" readingOrder="1"/>
    </xf>
    <xf numFmtId="0" fontId="38" fillId="0" borderId="0" xfId="0" applyFont="1" applyAlignment="1">
      <alignment horizontal="center" vertical="center"/>
    </xf>
    <xf numFmtId="0" fontId="39" fillId="3" borderId="0" xfId="0" applyFont="1" applyFill="1" applyAlignment="1">
      <alignment horizontal="center" vertical="center" wrapText="1" readingOrder="1"/>
    </xf>
    <xf numFmtId="3" fontId="21" fillId="11" borderId="0" xfId="0" applyNumberFormat="1" applyFont="1" applyFill="1" applyAlignment="1">
      <alignment horizontal="center" vertical="center"/>
    </xf>
    <xf numFmtId="3" fontId="40" fillId="12" borderId="0" xfId="0" applyNumberFormat="1" applyFont="1" applyFill="1" applyAlignment="1">
      <alignment horizontal="center" vertical="center" wrapText="1" readingOrder="1"/>
    </xf>
    <xf numFmtId="10" fontId="38" fillId="0" borderId="0" xfId="1" applyNumberFormat="1" applyFont="1" applyAlignment="1">
      <alignment horizontal="center" vertical="center"/>
    </xf>
    <xf numFmtId="0" fontId="39" fillId="0" borderId="0" xfId="0" applyFont="1" applyAlignment="1">
      <alignment horizontal="center" vertical="center" wrapText="1" readingOrder="1"/>
    </xf>
    <xf numFmtId="0" fontId="39" fillId="4" borderId="0" xfId="0" applyFont="1" applyFill="1" applyAlignment="1">
      <alignment horizontal="center" vertical="center" wrapText="1" readingOrder="1"/>
    </xf>
    <xf numFmtId="3" fontId="39" fillId="4" borderId="0" xfId="0" applyNumberFormat="1" applyFont="1" applyFill="1" applyAlignment="1">
      <alignment horizontal="center" vertical="center" wrapText="1" readingOrder="1"/>
    </xf>
    <xf numFmtId="3" fontId="39" fillId="9" borderId="0" xfId="0" applyNumberFormat="1" applyFont="1" applyFill="1" applyAlignment="1">
      <alignment horizontal="center" vertical="center" wrapText="1" readingOrder="1"/>
    </xf>
    <xf numFmtId="10" fontId="22" fillId="0" borderId="0" xfId="1" applyNumberFormat="1" applyFont="1" applyAlignment="1">
      <alignment horizontal="center" vertical="center"/>
    </xf>
    <xf numFmtId="3" fontId="41" fillId="0" borderId="0" xfId="0" applyNumberFormat="1" applyFont="1" applyAlignment="1">
      <alignment horizontal="center" vertical="center" wrapText="1" readingOrder="1"/>
    </xf>
    <xf numFmtId="0" fontId="39" fillId="11" borderId="0" xfId="0" applyFont="1" applyFill="1" applyAlignment="1">
      <alignment horizontal="center" vertical="center" wrapText="1" readingOrder="1"/>
    </xf>
    <xf numFmtId="3" fontId="41" fillId="11" borderId="0" xfId="0" applyNumberFormat="1" applyFont="1" applyFill="1" applyAlignment="1">
      <alignment horizontal="center" vertical="center" wrapText="1" readingOrder="1"/>
    </xf>
    <xf numFmtId="0" fontId="42" fillId="0" borderId="0" xfId="0" applyFont="1" applyAlignment="1">
      <alignment wrapText="1"/>
    </xf>
    <xf numFmtId="0" fontId="40" fillId="6" borderId="0" xfId="0" applyFont="1" applyFill="1" applyAlignment="1">
      <alignment horizontal="center" vertical="center" wrapText="1" readingOrder="1"/>
    </xf>
    <xf numFmtId="0" fontId="43" fillId="7" borderId="0" xfId="0" applyFont="1" applyFill="1" applyAlignment="1">
      <alignment horizontal="center" vertical="center" wrapText="1" readingOrder="1"/>
    </xf>
    <xf numFmtId="0" fontId="44" fillId="7" borderId="0" xfId="0" applyFont="1" applyFill="1" applyAlignment="1">
      <alignment horizontal="center" vertical="center" wrapText="1" readingOrder="1"/>
    </xf>
    <xf numFmtId="0" fontId="45" fillId="6" borderId="0" xfId="0" applyFont="1" applyFill="1" applyAlignment="1">
      <alignment horizontal="center" vertical="center" wrapText="1" readingOrder="1"/>
    </xf>
    <xf numFmtId="0" fontId="43" fillId="6" borderId="0" xfId="0" applyFont="1" applyFill="1" applyAlignment="1">
      <alignment horizontal="center" vertical="center" wrapText="1" readingOrder="1"/>
    </xf>
    <xf numFmtId="0" fontId="44" fillId="6" borderId="0" xfId="0" applyFont="1" applyFill="1" applyAlignment="1">
      <alignment horizontal="center" vertical="center" wrapText="1" readingOrder="1"/>
    </xf>
    <xf numFmtId="0" fontId="40" fillId="7" borderId="0" xfId="0" applyFont="1" applyFill="1" applyAlignment="1">
      <alignment horizontal="center" vertical="center" wrapText="1" readingOrder="1"/>
    </xf>
    <xf numFmtId="3" fontId="42" fillId="3" borderId="0" xfId="0" applyNumberFormat="1" applyFont="1" applyFill="1" applyAlignment="1">
      <alignment horizontal="center" vertical="center" wrapText="1" readingOrder="1"/>
    </xf>
    <xf numFmtId="3" fontId="46" fillId="3" borderId="0" xfId="0" applyNumberFormat="1" applyFont="1" applyFill="1" applyAlignment="1">
      <alignment horizontal="center" vertical="center" wrapText="1" readingOrder="1"/>
    </xf>
    <xf numFmtId="3" fontId="46" fillId="11" borderId="0" xfId="0" applyNumberFormat="1" applyFont="1" applyFill="1" applyAlignment="1">
      <alignment horizontal="center" vertical="center" wrapText="1" readingOrder="1"/>
    </xf>
    <xf numFmtId="3" fontId="42" fillId="0" borderId="0" xfId="0" applyNumberFormat="1" applyFont="1" applyAlignment="1">
      <alignment horizontal="center" vertical="center" wrapText="1" readingOrder="1"/>
    </xf>
    <xf numFmtId="3" fontId="41" fillId="4" borderId="0" xfId="0" applyNumberFormat="1" applyFont="1" applyFill="1" applyAlignment="1">
      <alignment horizontal="center" wrapText="1" readingOrder="1"/>
    </xf>
    <xf numFmtId="3" fontId="47" fillId="4" borderId="0" xfId="0" applyNumberFormat="1" applyFont="1" applyFill="1" applyAlignment="1">
      <alignment horizontal="center" wrapText="1" readingOrder="1"/>
    </xf>
    <xf numFmtId="3" fontId="42" fillId="4" borderId="0" xfId="0" applyNumberFormat="1" applyFont="1" applyFill="1" applyAlignment="1">
      <alignment horizontal="center" wrapText="1" readingOrder="1"/>
    </xf>
    <xf numFmtId="3" fontId="40" fillId="9" borderId="0" xfId="0" applyNumberFormat="1" applyFont="1" applyFill="1" applyAlignment="1">
      <alignment horizontal="center" wrapText="1" readingOrder="1"/>
    </xf>
    <xf numFmtId="0" fontId="39" fillId="11" borderId="0" xfId="0" applyFont="1" applyFill="1" applyAlignment="1">
      <alignment horizontal="center" vertical="center"/>
    </xf>
    <xf numFmtId="3" fontId="34" fillId="11" borderId="0" xfId="0" applyNumberFormat="1" applyFont="1" applyFill="1" applyAlignment="1">
      <alignment horizontal="center" vertical="center"/>
    </xf>
    <xf numFmtId="3" fontId="42" fillId="11" borderId="0" xfId="0" applyNumberFormat="1" applyFont="1" applyFill="1" applyAlignment="1">
      <alignment horizontal="center" vertical="center"/>
    </xf>
    <xf numFmtId="3" fontId="35" fillId="12" borderId="0" xfId="0" applyNumberFormat="1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3" fontId="21" fillId="0" borderId="0" xfId="0" applyNumberFormat="1" applyFont="1" applyAlignment="1">
      <alignment horizontal="center" vertical="center"/>
    </xf>
    <xf numFmtId="3" fontId="42" fillId="0" borderId="0" xfId="0" applyNumberFormat="1" applyFont="1" applyAlignment="1">
      <alignment horizontal="center" vertical="center"/>
    </xf>
    <xf numFmtId="0" fontId="35" fillId="12" borderId="0" xfId="0" applyFont="1" applyFill="1" applyAlignment="1">
      <alignment horizontal="center" vertical="center"/>
    </xf>
    <xf numFmtId="3" fontId="39" fillId="12" borderId="0" xfId="0" applyNumberFormat="1" applyFont="1" applyFill="1" applyAlignment="1">
      <alignment horizontal="center" vertical="center"/>
    </xf>
    <xf numFmtId="3" fontId="35" fillId="9" borderId="0" xfId="0" applyNumberFormat="1" applyFont="1" applyFill="1" applyAlignment="1">
      <alignment horizontal="center" vertical="center"/>
    </xf>
    <xf numFmtId="0" fontId="21" fillId="10" borderId="0" xfId="0" applyFont="1" applyFill="1"/>
    <xf numFmtId="0" fontId="42" fillId="0" borderId="0" xfId="0" applyFont="1"/>
    <xf numFmtId="0" fontId="22" fillId="0" borderId="0" xfId="0" applyFont="1" applyAlignment="1">
      <alignment horizontal="center" vertical="center"/>
    </xf>
    <xf numFmtId="0" fontId="37" fillId="8" borderId="0" xfId="0" applyFont="1" applyFill="1" applyAlignment="1">
      <alignment horizontal="center" wrapText="1" readingOrder="1"/>
    </xf>
    <xf numFmtId="0" fontId="42" fillId="0" borderId="0" xfId="0" applyFont="1" applyAlignment="1">
      <alignment horizontal="center" vertical="center"/>
    </xf>
    <xf numFmtId="0" fontId="40" fillId="4" borderId="0" xfId="0" applyFont="1" applyFill="1" applyAlignment="1">
      <alignment horizontal="center" wrapText="1" readingOrder="1"/>
    </xf>
    <xf numFmtId="3" fontId="40" fillId="4" borderId="0" xfId="0" applyNumberFormat="1" applyFont="1" applyFill="1" applyAlignment="1">
      <alignment horizontal="center" wrapText="1" readingOrder="1"/>
    </xf>
    <xf numFmtId="3" fontId="40" fillId="3" borderId="0" xfId="0" applyNumberFormat="1" applyFont="1" applyFill="1" applyAlignment="1">
      <alignment horizontal="center" vertical="center" wrapText="1" readingOrder="1"/>
    </xf>
    <xf numFmtId="3" fontId="48" fillId="10" borderId="0" xfId="0" applyNumberFormat="1" applyFont="1" applyFill="1" applyAlignment="1" applyProtection="1">
      <alignment horizontal="center" vertical="center"/>
      <protection hidden="1"/>
    </xf>
    <xf numFmtId="3" fontId="40" fillId="10" borderId="0" xfId="0" applyNumberFormat="1" applyFont="1" applyFill="1" applyAlignment="1">
      <alignment horizontal="center" vertical="center" wrapText="1" readingOrder="1"/>
    </xf>
    <xf numFmtId="3" fontId="48" fillId="11" borderId="0" xfId="0" applyNumberFormat="1" applyFont="1" applyFill="1" applyAlignment="1" applyProtection="1">
      <alignment horizontal="center" vertical="center"/>
      <protection hidden="1"/>
    </xf>
    <xf numFmtId="3" fontId="49" fillId="11" borderId="0" xfId="0" applyNumberFormat="1" applyFont="1" applyFill="1" applyAlignment="1" applyProtection="1">
      <alignment horizontal="center" vertical="center"/>
      <protection hidden="1"/>
    </xf>
    <xf numFmtId="3" fontId="40" fillId="0" borderId="0" xfId="0" applyNumberFormat="1" applyFont="1" applyAlignment="1">
      <alignment horizontal="center" vertical="center" wrapText="1" readingOrder="1"/>
    </xf>
    <xf numFmtId="3" fontId="40" fillId="11" borderId="0" xfId="0" applyNumberFormat="1" applyFont="1" applyFill="1" applyAlignment="1">
      <alignment horizontal="center" vertical="center" wrapText="1" readingOrder="1"/>
    </xf>
    <xf numFmtId="3" fontId="40" fillId="9" borderId="0" xfId="0" applyNumberFormat="1" applyFont="1" applyFill="1" applyAlignment="1">
      <alignment horizontal="center" vertical="center" wrapText="1" readingOrder="1"/>
    </xf>
    <xf numFmtId="0" fontId="37" fillId="2" borderId="0" xfId="0" applyFont="1" applyFill="1" applyAlignment="1">
      <alignment horizontal="center" vertical="center" wrapText="1" readingOrder="1"/>
    </xf>
    <xf numFmtId="10" fontId="21" fillId="0" borderId="0" xfId="1" applyNumberFormat="1" applyFont="1" applyAlignment="1">
      <alignment horizontal="center" vertical="center"/>
    </xf>
    <xf numFmtId="10" fontId="21" fillId="0" borderId="0" xfId="1" applyNumberFormat="1" applyFont="1"/>
    <xf numFmtId="3" fontId="41" fillId="3" borderId="0" xfId="0" applyNumberFormat="1" applyFont="1" applyFill="1" applyAlignment="1">
      <alignment horizontal="center" vertical="center" wrapText="1" readingOrder="1"/>
    </xf>
    <xf numFmtId="3" fontId="51" fillId="0" borderId="0" xfId="0" applyNumberFormat="1" applyFont="1" applyAlignment="1">
      <alignment horizontal="center" vertical="center" wrapText="1" readingOrder="1"/>
    </xf>
    <xf numFmtId="0" fontId="47" fillId="7" borderId="0" xfId="0" applyFont="1" applyFill="1" applyAlignment="1">
      <alignment horizontal="center" vertical="center" wrapText="1" readingOrder="1"/>
    </xf>
    <xf numFmtId="0" fontId="47" fillId="6" borderId="0" xfId="0" applyFont="1" applyFill="1" applyAlignment="1">
      <alignment horizontal="center" vertical="center" wrapText="1" readingOrder="1"/>
    </xf>
    <xf numFmtId="3" fontId="40" fillId="19" borderId="0" xfId="0" applyNumberFormat="1" applyFont="1" applyFill="1" applyAlignment="1">
      <alignment horizontal="center" wrapText="1" readingOrder="1"/>
    </xf>
    <xf numFmtId="3" fontId="35" fillId="11" borderId="0" xfId="0" applyNumberFormat="1" applyFont="1" applyFill="1" applyAlignment="1">
      <alignment horizontal="center" vertical="center"/>
    </xf>
    <xf numFmtId="3" fontId="34" fillId="0" borderId="0" xfId="0" applyNumberFormat="1" applyFont="1" applyAlignment="1">
      <alignment horizontal="center" vertical="center"/>
    </xf>
    <xf numFmtId="3" fontId="35" fillId="0" borderId="0" xfId="0" applyNumberFormat="1" applyFont="1" applyAlignment="1">
      <alignment horizontal="center" vertical="center"/>
    </xf>
    <xf numFmtId="0" fontId="38" fillId="10" borderId="0" xfId="0" applyFont="1" applyFill="1" applyAlignment="1">
      <alignment horizontal="center" vertical="center"/>
    </xf>
    <xf numFmtId="0" fontId="37" fillId="2" borderId="0" xfId="0" applyFont="1" applyFill="1" applyAlignment="1">
      <alignment horizontal="center" wrapText="1" readingOrder="1"/>
    </xf>
    <xf numFmtId="3" fontId="38" fillId="10" borderId="0" xfId="0" applyNumberFormat="1" applyFont="1" applyFill="1" applyAlignment="1">
      <alignment horizontal="center" vertical="center"/>
    </xf>
    <xf numFmtId="3" fontId="40" fillId="11" borderId="0" xfId="0" applyNumberFormat="1" applyFont="1" applyFill="1" applyAlignment="1">
      <alignment horizontal="center" wrapText="1" readingOrder="1"/>
    </xf>
    <xf numFmtId="2" fontId="38" fillId="0" borderId="0" xfId="0" applyNumberFormat="1" applyFont="1"/>
    <xf numFmtId="0" fontId="38" fillId="0" borderId="0" xfId="0" applyFont="1"/>
    <xf numFmtId="2" fontId="38" fillId="10" borderId="0" xfId="0" applyNumberFormat="1" applyFont="1" applyFill="1"/>
    <xf numFmtId="0" fontId="52" fillId="0" borderId="0" xfId="0" applyFont="1"/>
    <xf numFmtId="3" fontId="24" fillId="16" borderId="0" xfId="0" applyNumberFormat="1" applyFont="1" applyFill="1" applyAlignment="1">
      <alignment horizontal="center" vertical="center"/>
    </xf>
    <xf numFmtId="3" fontId="26" fillId="17" borderId="0" xfId="0" applyNumberFormat="1" applyFont="1" applyFill="1" applyAlignment="1">
      <alignment horizontal="center" vertical="center"/>
    </xf>
    <xf numFmtId="0" fontId="23" fillId="18" borderId="0" xfId="0" applyFont="1" applyFill="1" applyAlignment="1">
      <alignment horizontal="center" vertical="center"/>
    </xf>
    <xf numFmtId="0" fontId="26" fillId="16" borderId="0" xfId="0" applyFont="1" applyFill="1" applyAlignment="1">
      <alignment horizontal="center"/>
    </xf>
    <xf numFmtId="0" fontId="26" fillId="11" borderId="0" xfId="0" applyFont="1" applyFill="1" applyAlignment="1">
      <alignment horizontal="center" vertical="center"/>
    </xf>
    <xf numFmtId="0" fontId="21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3" fontId="26" fillId="16" borderId="0" xfId="0" applyNumberFormat="1" applyFont="1" applyFill="1" applyAlignment="1">
      <alignment horizontal="center" vertical="center"/>
    </xf>
    <xf numFmtId="0" fontId="34" fillId="0" borderId="0" xfId="0" applyFont="1" applyAlignment="1">
      <alignment horizontal="center"/>
    </xf>
    <xf numFmtId="0" fontId="30" fillId="16" borderId="0" xfId="0" applyFont="1" applyFill="1" applyAlignment="1">
      <alignment horizontal="center" vertical="center" wrapText="1"/>
    </xf>
    <xf numFmtId="0" fontId="30" fillId="16" borderId="0" xfId="0" applyFont="1" applyFill="1" applyAlignment="1">
      <alignment horizontal="center" vertical="center"/>
    </xf>
    <xf numFmtId="0" fontId="32" fillId="16" borderId="0" xfId="0" applyFont="1" applyFill="1" applyAlignment="1">
      <alignment horizontal="center" vertical="center" wrapText="1"/>
    </xf>
    <xf numFmtId="0" fontId="32" fillId="16" borderId="0" xfId="0" applyFont="1" applyFill="1" applyAlignment="1">
      <alignment horizontal="center" vertical="center"/>
    </xf>
    <xf numFmtId="0" fontId="29" fillId="16" borderId="0" xfId="0" applyFont="1" applyFill="1" applyAlignment="1">
      <alignment horizontal="center" vertical="center" wrapText="1"/>
    </xf>
    <xf numFmtId="0" fontId="31" fillId="16" borderId="0" xfId="0" applyFont="1" applyFill="1" applyAlignment="1">
      <alignment horizontal="center" vertical="center" wrapText="1"/>
    </xf>
    <xf numFmtId="0" fontId="36" fillId="0" borderId="0" xfId="0" applyFont="1" applyAlignment="1">
      <alignment horizontal="center"/>
    </xf>
    <xf numFmtId="0" fontId="39" fillId="4" borderId="0" xfId="0" applyFont="1" applyFill="1" applyAlignment="1">
      <alignment horizontal="center" vertical="center" wrapText="1" readingOrder="1"/>
    </xf>
    <xf numFmtId="0" fontId="39" fillId="5" borderId="0" xfId="0" applyFont="1" applyFill="1" applyAlignment="1">
      <alignment horizontal="center" vertical="center" wrapText="1" readingOrder="1"/>
    </xf>
    <xf numFmtId="0" fontId="38" fillId="0" borderId="0" xfId="0" applyFont="1" applyAlignment="1">
      <alignment horizontal="center" vertical="center"/>
    </xf>
    <xf numFmtId="0" fontId="50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10" fontId="50" fillId="0" borderId="0" xfId="1" applyNumberFormat="1" applyFont="1" applyAlignment="1">
      <alignment horizontal="center"/>
    </xf>
    <xf numFmtId="0" fontId="38" fillId="10" borderId="0" xfId="0" applyFont="1" applyFill="1" applyAlignment="1">
      <alignment horizontal="center"/>
    </xf>
    <xf numFmtId="0" fontId="38" fillId="10" borderId="0" xfId="0" applyFont="1" applyFill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9" fillId="16" borderId="0" xfId="0" applyFont="1" applyFill="1" applyAlignment="1">
      <alignment horizontal="center"/>
    </xf>
    <xf numFmtId="3" fontId="16" fillId="17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14" fillId="0" borderId="2" xfId="0" applyFont="1" applyBorder="1" applyAlignment="1">
      <alignment horizontal="center" vertical="center" textRotation="90"/>
    </xf>
    <xf numFmtId="0" fontId="14" fillId="0" borderId="3" xfId="0" applyFont="1" applyBorder="1" applyAlignment="1">
      <alignment horizontal="center" vertical="center" textRotation="90"/>
    </xf>
    <xf numFmtId="0" fontId="14" fillId="0" borderId="4" xfId="0" applyFont="1" applyBorder="1" applyAlignment="1">
      <alignment horizontal="center" vertical="center" textRotation="90"/>
    </xf>
    <xf numFmtId="0" fontId="14" fillId="0" borderId="0" xfId="0" applyFont="1" applyAlignment="1">
      <alignment horizontal="center"/>
    </xf>
    <xf numFmtId="0" fontId="11" fillId="3" borderId="0" xfId="0" applyFont="1" applyFill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textRotation="90"/>
    </xf>
    <xf numFmtId="1" fontId="13" fillId="3" borderId="0" xfId="0" applyNumberFormat="1" applyFont="1" applyFill="1" applyAlignment="1">
      <alignment horizontal="center" vertical="center" wrapText="1" readingOrder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ECECEC"/>
      <color rgb="FF235B4E"/>
      <color rgb="FFD4C19C"/>
      <color rgb="FF9D2449"/>
      <color rgb="FF846B38"/>
      <color rgb="FFBB9D61"/>
      <color rgb="FFFAF8F4"/>
      <color rgb="FFF1EB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eomanist" panose="02000503000000020004" pitchFamily="50" charset="0"/>
                <a:ea typeface="+mn-ea"/>
                <a:cs typeface="+mn-cs"/>
              </a:defRPr>
            </a:pPr>
            <a:r>
              <a:rPr lang="es-ES">
                <a:latin typeface="Geomanist Medium" panose="02000603000000020004" pitchFamily="50" charset="0"/>
              </a:rPr>
              <a:t>OPERACIONES NACIONALES E INTERNACIONALES</a:t>
            </a:r>
            <a:br>
              <a:rPr lang="es-ES">
                <a:latin typeface="Geomanist Medium" panose="02000603000000020004" pitchFamily="50" charset="0"/>
              </a:rPr>
            </a:br>
            <a:r>
              <a:rPr lang="es-ES">
                <a:latin typeface="Geomanist Medium" panose="02000603000000020004" pitchFamily="50" charset="0"/>
              </a:rPr>
              <a:t>DEL 1/o. ENE. AL 3O SEP. 2024.</a:t>
            </a:r>
            <a:br>
              <a:rPr lang="es-ES"/>
            </a:br>
            <a:r>
              <a:rPr lang="es-ES"/>
              <a:t>(DISTRIBUCIÓN %)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eomanist" panose="02000503000000020004" pitchFamily="50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F45-4D2B-A62D-09D9FB4161F2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45-4D2B-A62D-09D9FB4161F2}"/>
              </c:ext>
            </c:extLst>
          </c:dPt>
          <c:dLbls>
            <c:dLbl>
              <c:idx val="0"/>
              <c:layout>
                <c:manualLayout>
                  <c:x val="0.24413484387034978"/>
                  <c:y val="7.2096993999486408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NACIONALES
</a:t>
                    </a:r>
                    <a:fld id="{0A3E38C0-6330-4B37-AABC-5380F783AC9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74868921695539"/>
                      <c:h val="0.1988604734491716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F45-4D2B-A62D-09D9FB4161F2}"/>
                </c:ext>
              </c:extLst>
            </c:dLbl>
            <c:dLbl>
              <c:idx val="1"/>
              <c:layout>
                <c:manualLayout>
                  <c:x val="-0.24627597875685417"/>
                  <c:y val="-6.550652155087911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INTERNACIONALES
</a:t>
                    </a:r>
                    <a:fld id="{2D014384-87EC-43BD-8D34-FCB76C9C9649}" type="PERCENTAGE">
                      <a:rPr lang="en-US"/>
                      <a:pPr/>
                      <a:t>[PORCENTAJE]</a:t>
                    </a:fld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897949499597378"/>
                      <c:h val="0.236486819278822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F45-4D2B-A62D-09D9FB4161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eomanist" panose="02000503000000020004" pitchFamily="50" charset="0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Operaciones!$D$24:$E$24</c:f>
              <c:numCache>
                <c:formatCode>#,##0</c:formatCode>
                <c:ptCount val="2"/>
                <c:pt idx="0">
                  <c:v>34602</c:v>
                </c:pt>
                <c:pt idx="1">
                  <c:v>2601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5-4D2B-A62D-09D9FB4161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Geomanist" panose="02000503000000020004" pitchFamily="50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eomanist Medium" panose="02000603000000020004" pitchFamily="50" charset="0"/>
                <a:ea typeface="+mn-ea"/>
                <a:cs typeface="+mn-cs"/>
              </a:defRPr>
            </a:pPr>
            <a:r>
              <a:rPr lang="en-US">
                <a:latin typeface="Geomanist Medium" panose="02000603000000020004" pitchFamily="50" charset="0"/>
              </a:rPr>
              <a:t>PASAJEROS NACIONALES</a:t>
            </a:r>
            <a:br>
              <a:rPr lang="en-US">
                <a:latin typeface="Geomanist Medium" panose="02000603000000020004" pitchFamily="50" charset="0"/>
              </a:rPr>
            </a:br>
            <a:r>
              <a:rPr lang="en-US">
                <a:latin typeface="Geomanist Medium" panose="02000603000000020004" pitchFamily="50" charset="0"/>
              </a:rPr>
              <a:t>DEL  </a:t>
            </a:r>
            <a:r>
              <a:rPr lang="es-ES">
                <a:latin typeface="Geomanist Medium" panose="02000603000000020004" pitchFamily="50" charset="0"/>
              </a:rPr>
              <a:t>1/o. ENE. AL 30 SEP. 2024 </a:t>
            </a:r>
            <a:r>
              <a:rPr lang="en-US">
                <a:latin typeface="Geomanist Medium" panose="02000603000000020004" pitchFamily="50" charset="0"/>
              </a:rPr>
              <a:t>.</a:t>
            </a:r>
            <a:endParaRPr lang="es-MX">
              <a:latin typeface="Geomanist Medium" panose="02000603000000020004" pitchFamily="50" charset="0"/>
            </a:endParaRPr>
          </a:p>
        </c:rich>
      </c:tx>
      <c:layout>
        <c:manualLayout>
          <c:xMode val="edge"/>
          <c:yMode val="edge"/>
          <c:x val="0.14031828045698252"/>
          <c:y val="2.77777255944546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eomanist Medium" panose="02000603000000020004" pitchFamily="50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31187098429213173"/>
          <c:w val="0.93888888888888888"/>
          <c:h val="0.5544790243582324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24-482F-AA71-532C92480FC6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D24-482F-AA71-532C92480FC6}"/>
              </c:ext>
            </c:extLst>
          </c:dPt>
          <c:dLbls>
            <c:dLbl>
              <c:idx val="0"/>
              <c:layout>
                <c:manualLayout>
                  <c:x val="0"/>
                  <c:y val="1.38890660946827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54595400302854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D24-482F-AA71-532C92480FC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54849654918993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D24-482F-AA71-532C92480F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eomanist" panose="02000503000000020004" pitchFamily="50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Pasajeros!$D$39:$E$39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Pasajeros!$D$52:$E$52</c:f>
              <c:numCache>
                <c:formatCode>#,##0</c:formatCode>
                <c:ptCount val="2"/>
                <c:pt idx="0">
                  <c:v>2162179</c:v>
                </c:pt>
                <c:pt idx="1">
                  <c:v>2010843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4-482F-AA71-532C92480F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eomanist" panose="02000503000000020004" pitchFamily="50" charset="0"/>
                <a:ea typeface="+mn-ea"/>
                <a:cs typeface="+mn-cs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latin typeface="Geomanist" panose="02000503000000020004" pitchFamily="50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eomanist Medium" panose="02000603000000020004" pitchFamily="50" charset="0"/>
                <a:ea typeface="+mn-ea"/>
                <a:cs typeface="+mn-cs"/>
              </a:defRPr>
            </a:pPr>
            <a:r>
              <a:rPr lang="en-US">
                <a:latin typeface="Geomanist Medium" panose="02000603000000020004" pitchFamily="50" charset="0"/>
              </a:rPr>
              <a:t>PASAJEROS INTERNACIONALES</a:t>
            </a:r>
            <a:br>
              <a:rPr lang="en-US">
                <a:latin typeface="Geomanist Medium" panose="02000603000000020004" pitchFamily="50" charset="0"/>
              </a:rPr>
            </a:br>
            <a:r>
              <a:rPr lang="en-US">
                <a:latin typeface="Geomanist Medium" panose="02000603000000020004" pitchFamily="50" charset="0"/>
              </a:rPr>
              <a:t>DEL  </a:t>
            </a:r>
            <a:r>
              <a:rPr lang="es-ES">
                <a:latin typeface="Geomanist Medium" panose="02000603000000020004" pitchFamily="50" charset="0"/>
              </a:rPr>
              <a:t>1/o. ENE. AL 30 SEP. 2024 </a:t>
            </a:r>
            <a:endParaRPr lang="es-MX">
              <a:latin typeface="Geomanist Medium" panose="02000603000000020004" pitchFamily="50" charset="0"/>
            </a:endParaRPr>
          </a:p>
        </c:rich>
      </c:tx>
      <c:layout>
        <c:manualLayout>
          <c:xMode val="edge"/>
          <c:yMode val="edge"/>
          <c:x val="0.14836477545834073"/>
          <c:y val="4.18051910177894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eomanist Medium" panose="02000603000000020004" pitchFamily="50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28819444444444442"/>
          <c:w val="0.93888888888888888"/>
          <c:h val="0.5781558034412365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B7-41DE-87CB-51128CCBEAE2}"/>
              </c:ext>
            </c:extLst>
          </c:dPt>
          <c:dPt>
            <c:idx val="1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B7-41DE-87CB-51128CCBEA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eomanist 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Pasajeros!$G$39:$H$39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Pasajeros!$G$52:$H$52</c:f>
              <c:numCache>
                <c:formatCode>#,##0</c:formatCode>
                <c:ptCount val="2"/>
                <c:pt idx="0">
                  <c:v>138232</c:v>
                </c:pt>
                <c:pt idx="1">
                  <c:v>141585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B7-41DE-87CB-51128CCBEAE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eomanist "/>
                <a:ea typeface="+mn-ea"/>
                <a:cs typeface="+mn-cs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latin typeface="Geomanist 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Tabs!$B$5:$C$19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Tabs!$G$5:$G$19</c:f>
              <c:numCache>
                <c:formatCode>#,##0</c:formatCode>
                <c:ptCount val="15"/>
                <c:pt idx="0">
                  <c:v>14225</c:v>
                </c:pt>
                <c:pt idx="1">
                  <c:v>49818</c:v>
                </c:pt>
                <c:pt idx="2">
                  <c:v>86223</c:v>
                </c:pt>
                <c:pt idx="3">
                  <c:v>119577</c:v>
                </c:pt>
                <c:pt idx="4">
                  <c:v>155857</c:v>
                </c:pt>
                <c:pt idx="5">
                  <c:v>209437</c:v>
                </c:pt>
                <c:pt idx="6">
                  <c:v>311958</c:v>
                </c:pt>
                <c:pt idx="7">
                  <c:v>497575</c:v>
                </c:pt>
                <c:pt idx="8">
                  <c:v>700669</c:v>
                </c:pt>
                <c:pt idx="9">
                  <c:v>912415</c:v>
                </c:pt>
                <c:pt idx="10">
                  <c:v>1098987</c:v>
                </c:pt>
                <c:pt idx="11">
                  <c:v>1264302</c:v>
                </c:pt>
                <c:pt idx="12">
                  <c:v>1460641</c:v>
                </c:pt>
                <c:pt idx="13">
                  <c:v>1665649</c:v>
                </c:pt>
                <c:pt idx="14">
                  <c:v>1883971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F7-4E9E-B640-735C2F3C4C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7204032"/>
        <c:axId val="447200704"/>
      </c:barChart>
      <c:catAx>
        <c:axId val="44720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447200704"/>
        <c:crosses val="autoZero"/>
        <c:auto val="1"/>
        <c:lblAlgn val="ctr"/>
        <c:lblOffset val="100"/>
        <c:noMultiLvlLbl val="0"/>
      </c:catAx>
      <c:valAx>
        <c:axId val="4472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720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Tabs!$I$5:$J$19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Tabs!$N$5:$N$19</c:f>
              <c:numCache>
                <c:formatCode>#,##0</c:formatCode>
                <c:ptCount val="15"/>
                <c:pt idx="0">
                  <c:v>138</c:v>
                </c:pt>
                <c:pt idx="1">
                  <c:v>494</c:v>
                </c:pt>
                <c:pt idx="2">
                  <c:v>865</c:v>
                </c:pt>
                <c:pt idx="3">
                  <c:v>1221</c:v>
                </c:pt>
                <c:pt idx="4">
                  <c:v>1559</c:v>
                </c:pt>
                <c:pt idx="5">
                  <c:v>2179</c:v>
                </c:pt>
                <c:pt idx="6">
                  <c:v>3506</c:v>
                </c:pt>
                <c:pt idx="7">
                  <c:v>5372</c:v>
                </c:pt>
                <c:pt idx="8">
                  <c:v>7156</c:v>
                </c:pt>
                <c:pt idx="9">
                  <c:v>8996</c:v>
                </c:pt>
                <c:pt idx="10">
                  <c:v>10852</c:v>
                </c:pt>
                <c:pt idx="11">
                  <c:v>12502</c:v>
                </c:pt>
                <c:pt idx="12">
                  <c:v>14342</c:v>
                </c:pt>
                <c:pt idx="13">
                  <c:v>16052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AF-40F0-BC0C-10E5FDCF2F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2738448"/>
        <c:axId val="1972738864"/>
      </c:barChart>
      <c:catAx>
        <c:axId val="1972738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972738864"/>
        <c:crosses val="autoZero"/>
        <c:auto val="1"/>
        <c:lblAlgn val="ctr"/>
        <c:lblOffset val="100"/>
        <c:noMultiLvlLbl val="0"/>
      </c:catAx>
      <c:valAx>
        <c:axId val="197273886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7273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Tabs!$B$41:$C$55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Tabs!$G$41:$G$55</c:f>
              <c:numCache>
                <c:formatCode>#,##0</c:formatCode>
                <c:ptCount val="15"/>
                <c:pt idx="0">
                  <c:v>18</c:v>
                </c:pt>
                <c:pt idx="1">
                  <c:v>40</c:v>
                </c:pt>
                <c:pt idx="2">
                  <c:v>89</c:v>
                </c:pt>
                <c:pt idx="3">
                  <c:v>114</c:v>
                </c:pt>
                <c:pt idx="4">
                  <c:v>140</c:v>
                </c:pt>
                <c:pt idx="5">
                  <c:v>161</c:v>
                </c:pt>
                <c:pt idx="6">
                  <c:v>197</c:v>
                </c:pt>
                <c:pt idx="7">
                  <c:v>268</c:v>
                </c:pt>
                <c:pt idx="8">
                  <c:v>369</c:v>
                </c:pt>
                <c:pt idx="9">
                  <c:v>427</c:v>
                </c:pt>
                <c:pt idx="10">
                  <c:v>540</c:v>
                </c:pt>
                <c:pt idx="11">
                  <c:v>655</c:v>
                </c:pt>
                <c:pt idx="12">
                  <c:v>810</c:v>
                </c:pt>
                <c:pt idx="13">
                  <c:v>973</c:v>
                </c:pt>
                <c:pt idx="14">
                  <c:v>1113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C-4609-A024-A029FF8EA1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33344"/>
        <c:axId val="2116625440"/>
      </c:barChart>
      <c:catAx>
        <c:axId val="2116633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625440"/>
        <c:crosses val="autoZero"/>
        <c:auto val="1"/>
        <c:lblAlgn val="ctr"/>
        <c:lblOffset val="100"/>
        <c:noMultiLvlLbl val="0"/>
      </c:catAx>
      <c:valAx>
        <c:axId val="211662544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3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Tabs!$I$41:$J$55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Tabs!$N$41:$N$55</c:f>
              <c:numCache>
                <c:formatCode>#,##0</c:formatCode>
                <c:ptCount val="15"/>
                <c:pt idx="0">
                  <c:v>31</c:v>
                </c:pt>
                <c:pt idx="1">
                  <c:v>74</c:v>
                </c:pt>
                <c:pt idx="2">
                  <c:v>239</c:v>
                </c:pt>
                <c:pt idx="3">
                  <c:v>306</c:v>
                </c:pt>
                <c:pt idx="4">
                  <c:v>376</c:v>
                </c:pt>
                <c:pt idx="5">
                  <c:v>408</c:v>
                </c:pt>
                <c:pt idx="6">
                  <c:v>490</c:v>
                </c:pt>
                <c:pt idx="7">
                  <c:v>753</c:v>
                </c:pt>
                <c:pt idx="8">
                  <c:v>1328</c:v>
                </c:pt>
                <c:pt idx="9">
                  <c:v>1478</c:v>
                </c:pt>
                <c:pt idx="10">
                  <c:v>1938</c:v>
                </c:pt>
                <c:pt idx="11">
                  <c:v>2317</c:v>
                </c:pt>
                <c:pt idx="12">
                  <c:v>2751</c:v>
                </c:pt>
                <c:pt idx="13">
                  <c:v>3941</c:v>
                </c:pt>
                <c:pt idx="14">
                  <c:v>4480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44-410F-A20E-E8AF033246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99072"/>
        <c:axId val="2116703232"/>
      </c:barChart>
      <c:catAx>
        <c:axId val="211669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703232"/>
        <c:crosses val="autoZero"/>
        <c:auto val="1"/>
        <c:lblAlgn val="ctr"/>
        <c:lblOffset val="100"/>
        <c:noMultiLvlLbl val="0"/>
      </c:catAx>
      <c:valAx>
        <c:axId val="211670323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9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Tabs!$D$78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Tabs!$C$79:$C$89</c:f>
              <c:strCache>
                <c:ptCount val="11"/>
                <c:pt idx="0">
                  <c:v>QUINTANA ROO</c:v>
                </c:pt>
                <c:pt idx="1">
                  <c:v>JALISCO</c:v>
                </c:pt>
                <c:pt idx="2">
                  <c:v>BAJA CALIFORNIA</c:v>
                </c:pt>
                <c:pt idx="3">
                  <c:v>NUEVO LEÓN</c:v>
                </c:pt>
                <c:pt idx="4">
                  <c:v>OAXACA</c:v>
                </c:pt>
                <c:pt idx="5">
                  <c:v>YUCATÁN</c:v>
                </c:pt>
                <c:pt idx="6">
                  <c:v>BAJA CALIFORNIA SUR</c:v>
                </c:pt>
                <c:pt idx="7">
                  <c:v>GUERRERO</c:v>
                </c:pt>
                <c:pt idx="8">
                  <c:v>VERACRUZ</c:v>
                </c:pt>
                <c:pt idx="9">
                  <c:v>TABASCO</c:v>
                </c:pt>
                <c:pt idx="10">
                  <c:v>OTRAS</c:v>
                </c:pt>
              </c:strCache>
            </c:strRef>
          </c:cat>
          <c:val>
            <c:numRef>
              <c:f>Tabs!$D$79:$D$89</c:f>
              <c:numCache>
                <c:formatCode>#,##0</c:formatCode>
                <c:ptCount val="11"/>
                <c:pt idx="0">
                  <c:v>516370</c:v>
                </c:pt>
                <c:pt idx="1">
                  <c:v>332894</c:v>
                </c:pt>
                <c:pt idx="2">
                  <c:v>236279</c:v>
                </c:pt>
                <c:pt idx="3">
                  <c:v>213078</c:v>
                </c:pt>
                <c:pt idx="4">
                  <c:v>172805</c:v>
                </c:pt>
                <c:pt idx="5">
                  <c:v>157941</c:v>
                </c:pt>
                <c:pt idx="6">
                  <c:v>78910</c:v>
                </c:pt>
                <c:pt idx="7">
                  <c:v>53508</c:v>
                </c:pt>
                <c:pt idx="8">
                  <c:v>23964</c:v>
                </c:pt>
                <c:pt idx="9">
                  <c:v>4065</c:v>
                </c:pt>
                <c:pt idx="10">
                  <c:v>5136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7C-44DA-A70C-422AA36CB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570336"/>
        <c:axId val="30571584"/>
      </c:barChart>
      <c:catAx>
        <c:axId val="30570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30571584"/>
        <c:crosses val="autoZero"/>
        <c:auto val="1"/>
        <c:lblAlgn val="ctr"/>
        <c:lblOffset val="100"/>
        <c:noMultiLvlLbl val="0"/>
      </c:catAx>
      <c:valAx>
        <c:axId val="305715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057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Tabs!$D$91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Tabs!$C$92:$C$97</c:f>
              <c:strCache>
                <c:ptCount val="6"/>
                <c:pt idx="0">
                  <c:v>REP. DOM.</c:v>
                </c:pt>
                <c:pt idx="1">
                  <c:v>PANAMÁ</c:v>
                </c:pt>
                <c:pt idx="2">
                  <c:v>CUBA</c:v>
                </c:pt>
                <c:pt idx="3">
                  <c:v>VENEZUELA</c:v>
                </c:pt>
                <c:pt idx="4">
                  <c:v>E. U. A.</c:v>
                </c:pt>
                <c:pt idx="5">
                  <c:v>OTRAS</c:v>
                </c:pt>
              </c:strCache>
            </c:strRef>
          </c:cat>
          <c:val>
            <c:numRef>
              <c:f>Tabs!$D$92:$D$97</c:f>
              <c:numCache>
                <c:formatCode>#,##0</c:formatCode>
                <c:ptCount val="6"/>
                <c:pt idx="0">
                  <c:v>28482</c:v>
                </c:pt>
                <c:pt idx="1">
                  <c:v>24222</c:v>
                </c:pt>
                <c:pt idx="2">
                  <c:v>19882</c:v>
                </c:pt>
                <c:pt idx="3">
                  <c:v>12652</c:v>
                </c:pt>
                <c:pt idx="4">
                  <c:v>3105</c:v>
                </c:pt>
                <c:pt idx="5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B-4E68-B36A-D9C3D0871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95843008"/>
        <c:axId val="1695844672"/>
      </c:barChart>
      <c:catAx>
        <c:axId val="1695843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695844672"/>
        <c:crosses val="autoZero"/>
        <c:auto val="1"/>
        <c:lblAlgn val="ctr"/>
        <c:lblOffset val="100"/>
        <c:noMultiLvlLbl val="0"/>
      </c:catAx>
      <c:valAx>
        <c:axId val="169584467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6958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Tabs!$Q$4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Tabs!$Q$5:$Q$16</c:f>
              <c:numCache>
                <c:formatCode>#,##0</c:formatCode>
                <c:ptCount val="12"/>
                <c:pt idx="2">
                  <c:v>14225</c:v>
                </c:pt>
                <c:pt idx="3">
                  <c:v>35593</c:v>
                </c:pt>
                <c:pt idx="4">
                  <c:v>36405</c:v>
                </c:pt>
                <c:pt idx="5">
                  <c:v>33354</c:v>
                </c:pt>
                <c:pt idx="6">
                  <c:v>36280</c:v>
                </c:pt>
                <c:pt idx="7">
                  <c:v>53580</c:v>
                </c:pt>
                <c:pt idx="8">
                  <c:v>102521</c:v>
                </c:pt>
                <c:pt idx="9">
                  <c:v>185617</c:v>
                </c:pt>
                <c:pt idx="10">
                  <c:v>203094</c:v>
                </c:pt>
                <c:pt idx="11">
                  <c:v>211746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2-47CB-8B04-7401E6E44B2F}"/>
            </c:ext>
          </c:extLst>
        </c:ser>
        <c:ser>
          <c:idx val="1"/>
          <c:order val="1"/>
          <c:tx>
            <c:strRef>
              <c:f>Tabs!$R$4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Tabs!$R$5:$R$16</c:f>
              <c:numCache>
                <c:formatCode>#,##0</c:formatCode>
                <c:ptCount val="12"/>
                <c:pt idx="0">
                  <c:v>186572</c:v>
                </c:pt>
                <c:pt idx="1">
                  <c:v>165315</c:v>
                </c:pt>
                <c:pt idx="2">
                  <c:v>196339</c:v>
                </c:pt>
                <c:pt idx="3">
                  <c:v>205008</c:v>
                </c:pt>
                <c:pt idx="4">
                  <c:v>218322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F2-47CB-8B04-7401E6E44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Tabs!$V$4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Tabs!$V$5:$V$16</c:f>
              <c:numCache>
                <c:formatCode>#,##0</c:formatCode>
                <c:ptCount val="12"/>
                <c:pt idx="2">
                  <c:v>138</c:v>
                </c:pt>
                <c:pt idx="3">
                  <c:v>356</c:v>
                </c:pt>
                <c:pt idx="4">
                  <c:v>371</c:v>
                </c:pt>
                <c:pt idx="5">
                  <c:v>356</c:v>
                </c:pt>
                <c:pt idx="6">
                  <c:v>338</c:v>
                </c:pt>
                <c:pt idx="7">
                  <c:v>620</c:v>
                </c:pt>
                <c:pt idx="8">
                  <c:v>1327</c:v>
                </c:pt>
                <c:pt idx="9">
                  <c:v>1866</c:v>
                </c:pt>
                <c:pt idx="10">
                  <c:v>1784</c:v>
                </c:pt>
                <c:pt idx="11">
                  <c:v>1840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2-4828-8A76-2C667381434F}"/>
            </c:ext>
          </c:extLst>
        </c:ser>
        <c:ser>
          <c:idx val="1"/>
          <c:order val="1"/>
          <c:tx>
            <c:strRef>
              <c:f>Tabs!$W$4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Tabs!$W$5:$W$16</c:f>
              <c:numCache>
                <c:formatCode>#,##0</c:formatCode>
                <c:ptCount val="12"/>
                <c:pt idx="0">
                  <c:v>1856</c:v>
                </c:pt>
                <c:pt idx="1">
                  <c:v>1650</c:v>
                </c:pt>
                <c:pt idx="2">
                  <c:v>1840</c:v>
                </c:pt>
                <c:pt idx="3">
                  <c:v>1710</c:v>
                </c:pt>
                <c:pt idx="4">
                  <c:v>1851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2-4828-8A76-2C6673814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6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eomanist" panose="02000503000000020004" pitchFamily="50" charset="0"/>
                <a:ea typeface="+mn-ea"/>
                <a:cs typeface="+mn-cs"/>
              </a:defRPr>
            </a:pPr>
            <a:r>
              <a:rPr lang="es-ES" b="0">
                <a:latin typeface="Geomanist Medium" panose="02000603000000020004" pitchFamily="50" charset="0"/>
              </a:rPr>
              <a:t>OPERACIONES NACIONALES E INTERNACIONALES POR LLEGADAS Y SALIDAS </a:t>
            </a:r>
            <a:br>
              <a:rPr lang="es-ES" b="0">
                <a:latin typeface="Geomanist Medium" panose="02000603000000020004" pitchFamily="50" charset="0"/>
              </a:rPr>
            </a:br>
            <a:r>
              <a:rPr lang="es-ES" b="0">
                <a:latin typeface="Geomanist Medium" panose="02000603000000020004" pitchFamily="50" charset="0"/>
              </a:rPr>
              <a:t>DEL 1/o. ENE. AL 30 SEP. 2024.</a:t>
            </a:r>
            <a:r>
              <a:rPr lang="es-ES" b="0" baseline="0">
                <a:latin typeface="Geomanist Medium" panose="02000603000000020004" pitchFamily="50" charset="0"/>
              </a:rPr>
              <a:t> </a:t>
            </a:r>
            <a:r>
              <a:rPr lang="es-ES" b="0" baseline="0">
                <a:latin typeface="Geomanist" panose="02000503000000020004" pitchFamily="50" charset="0"/>
              </a:rPr>
              <a:t>(</a:t>
            </a:r>
            <a:r>
              <a:rPr lang="es-ES" b="0"/>
              <a:t>DISTRIBUCIÓN %)</a:t>
            </a:r>
            <a:endParaRPr lang="es-MX" b="0"/>
          </a:p>
        </c:rich>
      </c:tx>
      <c:layout>
        <c:manualLayout>
          <c:xMode val="edge"/>
          <c:yMode val="edge"/>
          <c:x val="0.12294142389316166"/>
          <c:y val="1.57535558380445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6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eomanist" panose="02000503000000020004" pitchFamily="50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5910085587639283E-2"/>
          <c:y val="0.23512643443841363"/>
          <c:w val="0.79370392024305636"/>
          <c:h val="0.6331512915206895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0F-4E3D-8F62-C40F0597C3ED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0F-4E3D-8F62-C40F0597C3ED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80F-4E3D-8F62-C40F0597C3ED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80F-4E3D-8F62-C40F0597C3ED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80F-4E3D-8F62-C40F0597C3ED}"/>
              </c:ext>
            </c:extLst>
          </c:dPt>
          <c:dLbls>
            <c:dLbl>
              <c:idx val="0"/>
              <c:layout>
                <c:manualLayout>
                  <c:x val="-0.19774870286757926"/>
                  <c:y val="-0.15319526046724996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SALIDAS NACIONALES</a:t>
                    </a:r>
                    <a:r>
                      <a:rPr lang="en-US" baseline="0"/>
                      <a:t>
</a:t>
                    </a:r>
                    <a:fld id="{0EDCF786-B660-4D2A-A221-8A463E94EA53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3005951439829"/>
                      <c:h val="0.14534597363412347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80F-4E3D-8F62-C40F0597C3ED}"/>
                </c:ext>
              </c:extLst>
            </c:dLbl>
            <c:dLbl>
              <c:idx val="1"/>
              <c:layout>
                <c:manualLayout>
                  <c:x val="-0.21306886731203509"/>
                  <c:y val="0.2410639460647770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LLEGADAS NACIONALES</a:t>
                    </a:r>
                    <a:r>
                      <a:rPr lang="en-US" baseline="0"/>
                      <a:t>
</a:t>
                    </a:r>
                    <a:fld id="{24CFC9FB-42DB-4F44-919D-BE41B82FE6B8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80F-4E3D-8F62-C40F0597C3E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SALIDAS INTERNACIONALES</a:t>
                    </a:r>
                    <a:r>
                      <a:rPr lang="en-US" baseline="0"/>
                      <a:t>
</a:t>
                    </a:r>
                    <a:fld id="{A9106731-B653-468C-8484-A4BC7D74A66A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05706978935325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380F-4E3D-8F62-C40F0597C3E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LLEGADAS INTERNACIONALES</a:t>
                    </a:r>
                    <a:r>
                      <a:rPr lang="en-US" baseline="0"/>
                      <a:t>
</a:t>
                    </a:r>
                    <a:fld id="{CC3495C9-2EAC-4E6C-899B-88D5707B3314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355303894580048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380F-4E3D-8F62-C40F0597C3E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Geomanist" panose="02000503000000020004" pitchFamily="50" charset="0"/>
                    <a:ea typeface="+mn-ea"/>
                    <a:cs typeface="+mn-cs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(Operaciones!$D$38:$E$38,Operaciones!$G$38:$H$38)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(Operaciones!$D$51:$E$51,Operaciones!$G$51:$H$51)</c:f>
              <c:numCache>
                <c:formatCode>#,##0</c:formatCode>
                <c:ptCount val="4"/>
                <c:pt idx="0">
                  <c:v>17317</c:v>
                </c:pt>
                <c:pt idx="1">
                  <c:v>17285</c:v>
                </c:pt>
                <c:pt idx="2">
                  <c:v>1301</c:v>
                </c:pt>
                <c:pt idx="3">
                  <c:v>1300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0F-4E3D-8F62-C40F0597C3ED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50" b="1">
          <a:latin typeface="Geomanist" panose="02000503000000020004" pitchFamily="50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Operaciones!$C$39</c:f>
              <c:strCache>
                <c:ptCount val="1"/>
                <c:pt idx="0">
                  <c:v>ENERO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Operaciones!$G$38:$H$38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Operaciones!$G$39:$H$39</c:f>
              <c:numCache>
                <c:formatCode>#,##0</c:formatCode>
                <c:ptCount val="2"/>
                <c:pt idx="0">
                  <c:v>107</c:v>
                </c:pt>
                <c:pt idx="1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C8-43C1-93AA-BBA11B770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6718624"/>
        <c:axId val="2116707392"/>
      </c:barChart>
      <c:catAx>
        <c:axId val="21167186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16707392"/>
        <c:crosses val="autoZero"/>
        <c:auto val="1"/>
        <c:lblAlgn val="ctr"/>
        <c:lblOffset val="100"/>
        <c:noMultiLvlLbl val="0"/>
      </c:catAx>
      <c:valAx>
        <c:axId val="211670739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71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eomanist Medium" panose="02000603000000020004" pitchFamily="50" charset="0"/>
                <a:ea typeface="+mn-ea"/>
                <a:cs typeface="+mn-cs"/>
              </a:defRPr>
            </a:pPr>
            <a:r>
              <a:rPr lang="en-US" b="0">
                <a:latin typeface="Geomanist Medium" panose="02000603000000020004" pitchFamily="50" charset="0"/>
              </a:rPr>
              <a:t>OPERACIONES NACIONALES</a:t>
            </a:r>
            <a:br>
              <a:rPr lang="en-US" b="0">
                <a:latin typeface="Geomanist Medium" panose="02000603000000020004" pitchFamily="50" charset="0"/>
              </a:rPr>
            </a:br>
            <a:r>
              <a:rPr lang="en-US" b="0">
                <a:latin typeface="Geomanist Medium" panose="02000603000000020004" pitchFamily="50" charset="0"/>
              </a:rPr>
              <a:t>DEL </a:t>
            </a:r>
            <a:r>
              <a:rPr lang="es-ES" b="0">
                <a:latin typeface="Geomanist Medium" panose="02000603000000020004" pitchFamily="50" charset="0"/>
              </a:rPr>
              <a:t>1/o. ENE. AL 30 SEP. 2024.</a:t>
            </a:r>
            <a:endParaRPr lang="es-MX" b="0">
              <a:latin typeface="Geomanist Medium" panose="02000603000000020004" pitchFamily="50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eomanist Medium" panose="02000603000000020004" pitchFamily="50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CB-4096-AA70-36BFA7D0B0E3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CB-4096-AA70-36BFA7D0B0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eomanist" panose="02000503000000020004" pitchFamily="50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Operaciones!$D$38:$E$38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Operaciones!$D$51:$E$51</c:f>
              <c:numCache>
                <c:formatCode>#,##0</c:formatCode>
                <c:ptCount val="2"/>
                <c:pt idx="0">
                  <c:v>17317</c:v>
                </c:pt>
                <c:pt idx="1">
                  <c:v>17285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CB-4096-AA70-36BFA7D0B0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eomanist" panose="02000503000000020004" pitchFamily="50" charset="0"/>
                <a:ea typeface="+mn-ea"/>
                <a:cs typeface="+mn-cs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Geomanist" panose="02000503000000020004" pitchFamily="50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eomanist Medium" panose="02000603000000020004" pitchFamily="50" charset="0"/>
                <a:ea typeface="+mn-ea"/>
                <a:cs typeface="+mn-cs"/>
              </a:defRPr>
            </a:pPr>
            <a:r>
              <a:rPr lang="en-US" b="0">
                <a:latin typeface="Geomanist Medium" panose="02000603000000020004" pitchFamily="50" charset="0"/>
              </a:rPr>
              <a:t>OPERACIONES INTERNACIONALES</a:t>
            </a:r>
            <a:br>
              <a:rPr lang="en-US" b="0">
                <a:latin typeface="Geomanist Medium" panose="02000603000000020004" pitchFamily="50" charset="0"/>
              </a:rPr>
            </a:br>
            <a:r>
              <a:rPr lang="en-US" b="0">
                <a:latin typeface="Geomanist Medium" panose="02000603000000020004" pitchFamily="50" charset="0"/>
              </a:rPr>
              <a:t>DEL  </a:t>
            </a:r>
            <a:r>
              <a:rPr lang="es-ES" b="0">
                <a:latin typeface="Geomanist Medium" panose="02000603000000020004" pitchFamily="50" charset="0"/>
              </a:rPr>
              <a:t>1/o. ENE. AL 30 SEP. 2024.</a:t>
            </a:r>
            <a:endParaRPr lang="es-MX" b="0">
              <a:latin typeface="Geomanist Medium" panose="02000603000000020004" pitchFamily="50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eomanist Medium" panose="02000603000000020004" pitchFamily="50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1F-4305-941C-31EABC807B8A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1F-4305-941C-31EABC807B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eomanist" panose="02000503000000020004" pitchFamily="50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Operaciones!$G$38:$H$38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Operaciones!$G$51:$H$51</c:f>
              <c:numCache>
                <c:formatCode>#,##0</c:formatCode>
                <c:ptCount val="2"/>
                <c:pt idx="0">
                  <c:v>1301</c:v>
                </c:pt>
                <c:pt idx="1">
                  <c:v>1300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1F-4305-941C-31EABC807B8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eomanist" panose="02000503000000020004" pitchFamily="50" charset="0"/>
                <a:ea typeface="+mn-ea"/>
                <a:cs typeface="+mn-cs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Geomanist" panose="02000503000000020004" pitchFamily="50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eomanist" panose="02000503000000020004" pitchFamily="50" charset="0"/>
                <a:ea typeface="+mn-ea"/>
                <a:cs typeface="+mn-cs"/>
              </a:defRPr>
            </a:pPr>
            <a:r>
              <a:rPr lang="es-ES" b="0">
                <a:latin typeface="Geomanist Medium" panose="02000603000000020004" pitchFamily="50" charset="0"/>
              </a:rPr>
              <a:t>OPERACIONES DE AVIACIÓN GENERAL, POR LLEGADAS Y SALIDAS, DEL 1/o. ENE. AL 30 SEP. 2024.</a:t>
            </a:r>
            <a:br>
              <a:rPr lang="es-ES"/>
            </a:br>
            <a:r>
              <a:rPr lang="es-ES"/>
              <a:t>(DISTRIBUCIÓN %)</a:t>
            </a:r>
            <a:endParaRPr lang="es-MX"/>
          </a:p>
        </c:rich>
      </c:tx>
      <c:layout>
        <c:manualLayout>
          <c:xMode val="edge"/>
          <c:yMode val="edge"/>
          <c:x val="0.11418044619422571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eomanist" panose="02000503000000020004" pitchFamily="50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9C3-436E-AD6A-E2B7350AABCB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C3-436E-AD6A-E2B7350AABCB}"/>
              </c:ext>
            </c:extLst>
          </c:dPt>
          <c:dLbls>
            <c:dLbl>
              <c:idx val="0"/>
              <c:layout>
                <c:manualLayout>
                  <c:x val="0.20847096559595771"/>
                  <c:y val="3.7348857251891313E-3"/>
                </c:manualLayout>
              </c:layout>
              <c:tx>
                <c:rich>
                  <a:bodyPr/>
                  <a:lstStyle/>
                  <a:p>
                    <a:fld id="{B6C08AA9-C5AF-4CF2-B5A1-096D69AE0D7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42441F4E-2CC4-465B-8C2C-43A68E95563C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9C3-436E-AD6A-E2B7350AABCB}"/>
                </c:ext>
              </c:extLst>
            </c:dLbl>
            <c:dLbl>
              <c:idx val="1"/>
              <c:layout>
                <c:manualLayout>
                  <c:x val="-0.22059093786372083"/>
                  <c:y val="-7.1960932579689272E-3"/>
                </c:manualLayout>
              </c:layout>
              <c:tx>
                <c:rich>
                  <a:bodyPr/>
                  <a:lstStyle/>
                  <a:p>
                    <a:fld id="{219A72CF-4AD6-4C29-BB7A-0013B5F5FAE3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D291F829-2031-4292-91F8-711332D32E5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309432185692249"/>
                      <c:h val="0.1774737916300369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9C3-436E-AD6A-E2B7350AABCB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eomanist" panose="02000503000000020004" pitchFamily="50" charset="0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Operaciones!$D$67:$E$67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Operaciones!$D$80:$E$80</c:f>
              <c:numCache>
                <c:formatCode>#,##0</c:formatCode>
                <c:ptCount val="2"/>
                <c:pt idx="0">
                  <c:v>1346</c:v>
                </c:pt>
                <c:pt idx="1">
                  <c:v>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C3-436E-AD6A-E2B7350AAB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Geomanist" panose="02000503000000020004" pitchFamily="50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eomanist "/>
                <a:ea typeface="+mn-ea"/>
                <a:cs typeface="+mn-cs"/>
              </a:defRPr>
            </a:pPr>
            <a:r>
              <a:rPr lang="es-ES">
                <a:latin typeface="Geomanist Medium" panose="02000603000000020004" pitchFamily="50" charset="0"/>
              </a:rPr>
              <a:t>PASAJEROS NACIONALES E INTERNACIONALES</a:t>
            </a:r>
            <a:br>
              <a:rPr lang="es-ES">
                <a:latin typeface="Geomanist Medium" panose="02000603000000020004" pitchFamily="50" charset="0"/>
              </a:rPr>
            </a:br>
            <a:r>
              <a:rPr lang="es-ES">
                <a:latin typeface="Geomanist Medium" panose="02000603000000020004" pitchFamily="50" charset="0"/>
              </a:rPr>
              <a:t>DEL 1/o. ENE. AL 30 SEP. 2024</a:t>
            </a:r>
            <a:br>
              <a:rPr lang="es-ES"/>
            </a:br>
            <a:r>
              <a:rPr lang="es-ES"/>
              <a:t>(DISTRIBUCIÓN %)</a:t>
            </a:r>
            <a:endParaRPr lang="es-MX"/>
          </a:p>
        </c:rich>
      </c:tx>
      <c:layout>
        <c:manualLayout>
          <c:xMode val="edge"/>
          <c:yMode val="edge"/>
          <c:x val="0.19175936414059683"/>
          <c:y val="4.4012927786741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eomanist 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0294364821430294"/>
          <c:y val="0.2621625422837453"/>
          <c:w val="0.3829403348621136"/>
          <c:h val="0.64219049222568236"/>
        </c:manualLayout>
      </c:layout>
      <c:doughnutChart>
        <c:varyColors val="1"/>
        <c:ser>
          <c:idx val="0"/>
          <c:order val="0"/>
          <c:spPr>
            <a:solidFill>
              <a:srgbClr val="235B4E"/>
            </a:solidFill>
            <a:ln>
              <a:noFill/>
            </a:ln>
          </c:spPr>
          <c:dPt>
            <c:idx val="0"/>
            <c:bubble3D val="0"/>
            <c:spPr>
              <a:solidFill>
                <a:srgbClr val="235B4E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DF-4798-A69C-ED6179486F7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EDF-4798-A69C-ED6179486F74}"/>
              </c:ext>
            </c:extLst>
          </c:dPt>
          <c:dLbls>
            <c:dLbl>
              <c:idx val="0"/>
              <c:layout>
                <c:manualLayout>
                  <c:x val="0.40969203734650761"/>
                  <c:y val="-0.1194536563219922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NACIONALES.
</a:t>
                    </a:r>
                    <a:fld id="{FBC3F21F-5351-48BE-A736-9A2C974DB6ED}" type="PERCENTAGE">
                      <a:rPr lang="en-US" b="0">
                        <a:latin typeface="Geomanist Medium" panose="02000603000000020004" pitchFamily="50" charset="0"/>
                      </a:rPr>
                      <a:pPr/>
                      <a:t>[PORCENTAJE]</a:t>
                    </a:fld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433333333333331"/>
                      <c:h val="0.2448611111111111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EDF-4798-A69C-ED6179486F74}"/>
                </c:ext>
              </c:extLst>
            </c:dLbl>
            <c:dLbl>
              <c:idx val="1"/>
              <c:layout>
                <c:manualLayout>
                  <c:x val="0.46115146221469688"/>
                  <c:y val="0.13816824779162826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INTERNACIONALES.
</a:t>
                    </a:r>
                    <a:fld id="{4EEE42DD-B058-4597-B4B5-33EC7909E98E}" type="PERCENTAGE">
                      <a:rPr lang="en-US">
                        <a:latin typeface="Geomanist Medium" panose="02000603000000020004" pitchFamily="50" charset="0"/>
                      </a:rPr>
                      <a:pPr/>
                      <a:t>[PORCENTAJE]</a:t>
                    </a:fld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5815275951123482"/>
                      <c:h val="0.1765913054347342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EDF-4798-A69C-ED6179486F7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eomanist 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Pasajeros!$D$25:$E$25</c:f>
              <c:numCache>
                <c:formatCode>#,##0</c:formatCode>
                <c:ptCount val="2"/>
                <c:pt idx="0">
                  <c:v>4173022</c:v>
                </c:pt>
                <c:pt idx="1">
                  <c:v>279817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F-4798-A69C-ED6179486F7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latin typeface="Geomanist 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eomanist Medium" panose="02000603000000020004" pitchFamily="50" charset="0"/>
                <a:ea typeface="+mn-ea"/>
                <a:cs typeface="+mn-cs"/>
              </a:defRPr>
            </a:pPr>
            <a:r>
              <a:rPr lang="es-ES">
                <a:latin typeface="Geomanist Medium" panose="02000603000000020004" pitchFamily="50" charset="0"/>
              </a:rPr>
              <a:t>PASAJEROS NACIONALES E INTERNACIONALES POR LLEGADAS Y SALIDAS</a:t>
            </a:r>
            <a:br>
              <a:rPr lang="es-ES">
                <a:latin typeface="Geomanist Medium" panose="02000603000000020004" pitchFamily="50" charset="0"/>
              </a:rPr>
            </a:br>
            <a:r>
              <a:rPr lang="es-ES">
                <a:latin typeface="Geomanist Medium" panose="02000603000000020004" pitchFamily="50" charset="0"/>
              </a:rPr>
              <a:t>DEL 1/o. ENE. AL 30 SEP. 2024 (DISTRIBUCIÓN %)</a:t>
            </a:r>
            <a:endParaRPr lang="es-MX">
              <a:latin typeface="Geomanist Medium" panose="02000603000000020004" pitchFamily="50" charset="0"/>
            </a:endParaRPr>
          </a:p>
        </c:rich>
      </c:tx>
      <c:layout>
        <c:manualLayout>
          <c:xMode val="edge"/>
          <c:yMode val="edge"/>
          <c:x val="0.18085673567502411"/>
          <c:y val="3.29566158589830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eomanist Medium" panose="02000603000000020004" pitchFamily="50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91-4CEB-9B91-003B120F8BD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91-4CEB-9B91-003B120F8BD4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91-4CEB-9B91-003B120F8BD4}"/>
              </c:ext>
            </c:extLst>
          </c:dPt>
          <c:dPt>
            <c:idx val="3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991-4CEB-9B91-003B120F8BD4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91-4CEB-9B91-003B120F8BD4}"/>
              </c:ext>
            </c:extLst>
          </c:dPt>
          <c:dLbls>
            <c:dLbl>
              <c:idx val="0"/>
              <c:layout>
                <c:manualLayout>
                  <c:x val="-0.14793587568730099"/>
                  <c:y val="-9.990707465200493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NACIONAL
</a:t>
                    </a:r>
                    <a:fld id="{2DD677F5-94F4-4DFD-8B39-5EF09E7E4C07}" type="PERCENTAGE">
                      <a:rPr lang="en-US"/>
                      <a:pPr/>
                      <a:t>[PORCENTAJE]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266580752615612"/>
                      <c:h val="0.157229007738576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991-4CEB-9B91-003B120F8BD4}"/>
                </c:ext>
              </c:extLst>
            </c:dLbl>
            <c:dLbl>
              <c:idx val="1"/>
              <c:layout>
                <c:manualLayout>
                  <c:x val="-0.20214585713357894"/>
                  <c:y val="0.17639083654299681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DE LLEGADA NACIONAL
</a:t>
                    </a:r>
                    <a:fld id="{6193A22E-A24E-4603-A4AE-A567ACFC510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991-4CEB-9B91-003B120F8BD4}"/>
                </c:ext>
              </c:extLst>
            </c:dLbl>
            <c:dLbl>
              <c:idx val="2"/>
              <c:layout>
                <c:manualLayout>
                  <c:x val="1.1056721328659052E-2"/>
                  <c:y val="7.633394036688515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INTERNACIONAL</a:t>
                    </a:r>
                    <a:r>
                      <a:rPr lang="en-US" baseline="0"/>
                      <a:t>
</a:t>
                    </a:r>
                    <a:fld id="{F35FA91F-C94F-4852-89C8-3F5133154EE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A991-4CEB-9B91-003B120F8BD4}"/>
                </c:ext>
              </c:extLst>
            </c:dLbl>
            <c:dLbl>
              <c:idx val="3"/>
              <c:layout>
                <c:manualLayout>
                  <c:x val="1.1056721328659052E-2"/>
                  <c:y val="1.112542328428425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LLEGADA INTERNACIONAL</a:t>
                    </a:r>
                    <a:r>
                      <a:rPr lang="en-US" baseline="0"/>
                      <a:t>
</a:t>
                    </a:r>
                    <a:fld id="{25FAB009-CA85-4741-BAD9-99EDA15A34D0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A991-4CEB-9B91-003B120F8B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Geomanist "/>
                    <a:ea typeface="+mn-ea"/>
                    <a:cs typeface="+mn-cs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(Pasajeros!$D$39:$E$39,Pasajeros!$G$39:$H$39)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(Pasajeros!$D$52:$E$52,Pasajeros!$G$52:$H$52)</c:f>
              <c:numCache>
                <c:formatCode>#,##0</c:formatCode>
                <c:ptCount val="4"/>
                <c:pt idx="0">
                  <c:v>2162179</c:v>
                </c:pt>
                <c:pt idx="1">
                  <c:v>2010843</c:v>
                </c:pt>
                <c:pt idx="2">
                  <c:v>138232</c:v>
                </c:pt>
                <c:pt idx="3">
                  <c:v>141585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91-4CEB-9B91-003B120F8BD4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latin typeface="Geomanist 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eomanist Medium" panose="02000603000000020004" pitchFamily="50" charset="0"/>
                <a:ea typeface="+mn-ea"/>
                <a:cs typeface="+mn-cs"/>
              </a:defRPr>
            </a:pPr>
            <a:r>
              <a:rPr lang="es-ES"/>
              <a:t>PASAJEROS DE AVIACIÓN GENERAL POR LLEGADAS Y SALIDAS, DEL 1/o. ENE. AL 30 SEP. 2024.</a:t>
            </a:r>
            <a:br>
              <a:rPr lang="es-ES"/>
            </a:br>
            <a:r>
              <a:rPr lang="es-ES">
                <a:latin typeface="Geomanist" panose="02000503000000020004" pitchFamily="50" charset="0"/>
              </a:rPr>
              <a:t>(DISTRIBUCIÓN %)</a:t>
            </a:r>
            <a:endParaRPr lang="es-MX">
              <a:latin typeface="Geomanist" panose="02000503000000020004" pitchFamily="50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eomanist Medium" panose="02000603000000020004" pitchFamily="50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BBB-4636-AB0C-E0FF03938FA3}"/>
              </c:ext>
            </c:extLst>
          </c:dPt>
          <c:dPt>
            <c:idx val="1"/>
            <c:bubble3D val="0"/>
            <c:spPr>
              <a:solidFill>
                <a:srgbClr val="BB9D61"/>
              </a:solidFill>
              <a:ln w="19050">
                <a:solidFill>
                  <a:srgbClr val="BB9D6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BB-4636-AB0C-E0FF03938FA3}"/>
              </c:ext>
            </c:extLst>
          </c:dPt>
          <c:dLbls>
            <c:dLbl>
              <c:idx val="0"/>
              <c:layout>
                <c:manualLayout>
                  <c:x val="0.20208420961687545"/>
                  <c:y val="3.1411546855669388E-2"/>
                </c:manualLayout>
              </c:layout>
              <c:tx>
                <c:rich>
                  <a:bodyPr/>
                  <a:lstStyle/>
                  <a:p>
                    <a:fld id="{573DFC63-EB2D-475F-85D2-F8D8BA814FC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0C366037-A22E-46AD-B731-49039C88642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BBB-4636-AB0C-E0FF03938FA3}"/>
                </c:ext>
              </c:extLst>
            </c:dLbl>
            <c:dLbl>
              <c:idx val="1"/>
              <c:layout>
                <c:manualLayout>
                  <c:x val="-0.23373680556617876"/>
                  <c:y val="-8.5827293531091517E-2"/>
                </c:manualLayout>
              </c:layout>
              <c:tx>
                <c:rich>
                  <a:bodyPr/>
                  <a:lstStyle/>
                  <a:p>
                    <a:fld id="{90965E4D-2BE2-4764-8067-22E37083E3FF}" type="CATEGORYNAME">
                      <a:rPr lang="en-US" sz="1050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CAA4BE5D-D9D2-4447-A377-55B60311C83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71897771128421"/>
                      <c:h val="0.1681192430570218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BBB-4636-AB0C-E0FF03938F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eomanist" panose="02000503000000020004" pitchFamily="50" charset="0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Pasajeros!$D$69:$E$69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Pasajeros!$D$82:$E$82</c:f>
              <c:numCache>
                <c:formatCode>#,##0</c:formatCode>
                <c:ptCount val="2"/>
                <c:pt idx="0">
                  <c:v>4115</c:v>
                </c:pt>
                <c:pt idx="1">
                  <c:v>14635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B-4636-AB0C-E0FF03938F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Geomanist Medium" panose="02000603000000020004" pitchFamily="50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3" Type="http://schemas.openxmlformats.org/officeDocument/2006/relationships/chart" Target="../charts/chart1.xml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5</xdr:col>
      <xdr:colOff>105834</xdr:colOff>
      <xdr:row>1</xdr:row>
      <xdr:rowOff>683981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702F55E-9017-4480-8246-097FCDF84D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403060" cy="744639"/>
        </a:xfrm>
        <a:prstGeom prst="rect">
          <a:avLst/>
        </a:prstGeom>
      </xdr:spPr>
    </xdr:pic>
    <xdr:clientData/>
  </xdr:twoCellAnchor>
  <xdr:twoCellAnchor editAs="oneCell">
    <xdr:from>
      <xdr:col>9</xdr:col>
      <xdr:colOff>726652</xdr:colOff>
      <xdr:row>1</xdr:row>
      <xdr:rowOff>54800</xdr:rowOff>
    </xdr:from>
    <xdr:to>
      <xdr:col>13</xdr:col>
      <xdr:colOff>43253</xdr:colOff>
      <xdr:row>1</xdr:row>
      <xdr:rowOff>720440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EC09E66-9CC0-490C-B6E8-5B907752B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6299" y="290124"/>
          <a:ext cx="3238660" cy="665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190499</xdr:colOff>
      <xdr:row>35</xdr:row>
      <xdr:rowOff>149681</xdr:rowOff>
    </xdr:from>
    <xdr:to>
      <xdr:col>2</xdr:col>
      <xdr:colOff>2381249</xdr:colOff>
      <xdr:row>40</xdr:row>
      <xdr:rowOff>142690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45E18FA-EBC1-4DFC-B7FF-E79C4992C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9" y="10287002"/>
          <a:ext cx="2530929" cy="12176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1143839</xdr:colOff>
      <xdr:row>1</xdr:row>
      <xdr:rowOff>683981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BCF410-B729-4063-8E08-0F532A8CB0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15</xdr:col>
      <xdr:colOff>1309357</xdr:colOff>
      <xdr:row>1</xdr:row>
      <xdr:rowOff>166858</xdr:rowOff>
    </xdr:from>
    <xdr:to>
      <xdr:col>17</xdr:col>
      <xdr:colOff>558721</xdr:colOff>
      <xdr:row>1</xdr:row>
      <xdr:rowOff>832498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BC3FCB6-5E58-4DA9-9064-3DA922E57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170" y="404983"/>
          <a:ext cx="3226053" cy="665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132156</xdr:colOff>
      <xdr:row>9</xdr:row>
      <xdr:rowOff>212910</xdr:rowOff>
    </xdr:from>
    <xdr:to>
      <xdr:col>9</xdr:col>
      <xdr:colOff>717176</xdr:colOff>
      <xdr:row>24</xdr:row>
      <xdr:rowOff>161851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76096F9-D5CD-42B9-9BBC-D356D5123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228475</xdr:colOff>
      <xdr:row>34</xdr:row>
      <xdr:rowOff>180833</xdr:rowOff>
    </xdr:from>
    <xdr:to>
      <xdr:col>12</xdr:col>
      <xdr:colOff>2497667</xdr:colOff>
      <xdr:row>50</xdr:row>
      <xdr:rowOff>156740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0455904-2EC1-4B7A-B5E6-C71F50C3C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467591</xdr:colOff>
      <xdr:row>37</xdr:row>
      <xdr:rowOff>39831</xdr:rowOff>
    </xdr:from>
    <xdr:to>
      <xdr:col>22</xdr:col>
      <xdr:colOff>1316181</xdr:colOff>
      <xdr:row>47</xdr:row>
      <xdr:rowOff>150667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85F2397F-99AD-4C94-BF3F-4EB2DD6B5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2696544</xdr:colOff>
      <xdr:row>37</xdr:row>
      <xdr:rowOff>77015</xdr:rowOff>
    </xdr:from>
    <xdr:to>
      <xdr:col>15</xdr:col>
      <xdr:colOff>748394</xdr:colOff>
      <xdr:row>47</xdr:row>
      <xdr:rowOff>187851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E5A94B1-238A-48DC-962D-0C9811592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741481</xdr:colOff>
      <xdr:row>37</xdr:row>
      <xdr:rowOff>69274</xdr:rowOff>
    </xdr:from>
    <xdr:to>
      <xdr:col>17</xdr:col>
      <xdr:colOff>462644</xdr:colOff>
      <xdr:row>47</xdr:row>
      <xdr:rowOff>180109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A2EA7C98-6B02-45CC-9655-2ED1448F5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228600</xdr:colOff>
      <xdr:row>65</xdr:row>
      <xdr:rowOff>190499</xdr:rowOff>
    </xdr:from>
    <xdr:to>
      <xdr:col>10</xdr:col>
      <xdr:colOff>762000</xdr:colOff>
      <xdr:row>80</xdr:row>
      <xdr:rowOff>19049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BA138B37-BDF6-0194-BC57-8FB5E21D47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15875</xdr:colOff>
      <xdr:row>122</xdr:row>
      <xdr:rowOff>174625</xdr:rowOff>
    </xdr:from>
    <xdr:to>
      <xdr:col>3</xdr:col>
      <xdr:colOff>415019</xdr:colOff>
      <xdr:row>127</xdr:row>
      <xdr:rowOff>201651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57F2262-411B-4D97-A1A3-715AA8745F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6375" y="30686375"/>
          <a:ext cx="2530929" cy="12176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186235</xdr:colOff>
      <xdr:row>1</xdr:row>
      <xdr:rowOff>683981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47802" cy="743677"/>
        </a:xfrm>
        <a:prstGeom prst="rect">
          <a:avLst/>
        </a:prstGeom>
      </xdr:spPr>
    </xdr:pic>
    <xdr:clientData/>
  </xdr:twoCellAnchor>
  <xdr:twoCellAnchor editAs="oneCell">
    <xdr:from>
      <xdr:col>15</xdr:col>
      <xdr:colOff>1571295</xdr:colOff>
      <xdr:row>1</xdr:row>
      <xdr:rowOff>47795</xdr:rowOff>
    </xdr:from>
    <xdr:to>
      <xdr:col>17</xdr:col>
      <xdr:colOff>820662</xdr:colOff>
      <xdr:row>1</xdr:row>
      <xdr:rowOff>713435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98108" y="285920"/>
          <a:ext cx="3226053" cy="665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358589</xdr:colOff>
      <xdr:row>11</xdr:row>
      <xdr:rowOff>22412</xdr:rowOff>
    </xdr:from>
    <xdr:to>
      <xdr:col>9</xdr:col>
      <xdr:colOff>1008290</xdr:colOff>
      <xdr:row>25</xdr:row>
      <xdr:rowOff>56031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9F982CE-AD9A-6AE9-47B4-5FF8E8A207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103909</xdr:colOff>
      <xdr:row>37</xdr:row>
      <xdr:rowOff>103654</xdr:rowOff>
    </xdr:from>
    <xdr:to>
      <xdr:col>12</xdr:col>
      <xdr:colOff>3197679</xdr:colOff>
      <xdr:row>52</xdr:row>
      <xdr:rowOff>51955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F312D588-3EE7-2A0B-1C3B-57FBF5BCD2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577102</xdr:colOff>
      <xdr:row>67</xdr:row>
      <xdr:rowOff>180414</xdr:rowOff>
    </xdr:from>
    <xdr:to>
      <xdr:col>10</xdr:col>
      <xdr:colOff>421821</xdr:colOff>
      <xdr:row>82</xdr:row>
      <xdr:rowOff>145677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8BEA80B-0DFD-41CD-74C2-B29A529E0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136071</xdr:colOff>
      <xdr:row>38</xdr:row>
      <xdr:rowOff>213632</xdr:rowOff>
    </xdr:from>
    <xdr:to>
      <xdr:col>15</xdr:col>
      <xdr:colOff>1251857</xdr:colOff>
      <xdr:row>49</xdr:row>
      <xdr:rowOff>31296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B2FA7E1-3260-DDE4-02BE-072B540A02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1183821</xdr:colOff>
      <xdr:row>38</xdr:row>
      <xdr:rowOff>149680</xdr:rowOff>
    </xdr:from>
    <xdr:to>
      <xdr:col>17</xdr:col>
      <xdr:colOff>1115786</xdr:colOff>
      <xdr:row>48</xdr:row>
      <xdr:rowOff>212273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15151FD5-C2B5-407D-BA47-CFC2B3091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103910</xdr:colOff>
      <xdr:row>97</xdr:row>
      <xdr:rowOff>86590</xdr:rowOff>
    </xdr:from>
    <xdr:to>
      <xdr:col>2</xdr:col>
      <xdr:colOff>2478975</xdr:colOff>
      <xdr:row>102</xdr:row>
      <xdr:rowOff>91969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9EE71C3-CBFB-4CA9-B06A-1F392CCC2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4410" y="25578954"/>
          <a:ext cx="2530929" cy="12176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1492521</xdr:colOff>
      <xdr:row>1</xdr:row>
      <xdr:rowOff>683981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657083-3591-4CDF-8BCB-3D1B66A473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10</xdr:col>
      <xdr:colOff>267720</xdr:colOff>
      <xdr:row>1</xdr:row>
      <xdr:rowOff>5519</xdr:rowOff>
    </xdr:from>
    <xdr:to>
      <xdr:col>11</xdr:col>
      <xdr:colOff>75087</xdr:colOff>
      <xdr:row>1</xdr:row>
      <xdr:rowOff>664028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4BA63F9-7324-4A71-A5FF-A69F855C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24396" y="240843"/>
          <a:ext cx="3213956" cy="6585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83344</xdr:colOff>
      <xdr:row>41</xdr:row>
      <xdr:rowOff>226220</xdr:rowOff>
    </xdr:from>
    <xdr:to>
      <xdr:col>3</xdr:col>
      <xdr:colOff>357188</xdr:colOff>
      <xdr:row>46</xdr:row>
      <xdr:rowOff>32302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BF09EBE-02A6-4ACD-B6C9-3869E28669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3844" y="10679908"/>
          <a:ext cx="2071688" cy="9967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1569653</xdr:colOff>
      <xdr:row>21</xdr:row>
      <xdr:rowOff>738</xdr:rowOff>
    </xdr:from>
    <xdr:to>
      <xdr:col>6</xdr:col>
      <xdr:colOff>1478017</xdr:colOff>
      <xdr:row>35</xdr:row>
      <xdr:rowOff>76938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D629D7-B2CE-CDC1-B844-002E96948C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466396</xdr:colOff>
      <xdr:row>20</xdr:row>
      <xdr:rowOff>139262</xdr:rowOff>
    </xdr:from>
    <xdr:to>
      <xdr:col>13</xdr:col>
      <xdr:colOff>1024757</xdr:colOff>
      <xdr:row>35</xdr:row>
      <xdr:rowOff>24962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5DFD98-BBA8-62CE-56F5-D5C59D1B98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56</xdr:row>
      <xdr:rowOff>180975</xdr:rowOff>
    </xdr:from>
    <xdr:to>
      <xdr:col>7</xdr:col>
      <xdr:colOff>28575</xdr:colOff>
      <xdr:row>71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E718E3C-3197-F9C0-E2D7-F6540D65A3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19049</xdr:colOff>
      <xdr:row>57</xdr:row>
      <xdr:rowOff>19050</xdr:rowOff>
    </xdr:from>
    <xdr:to>
      <xdr:col>13</xdr:col>
      <xdr:colOff>1000124</xdr:colOff>
      <xdr:row>71</xdr:row>
      <xdr:rowOff>95250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7B1269E-0446-9BE9-4915-5354A3BA7A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847725</xdr:colOff>
      <xdr:row>76</xdr:row>
      <xdr:rowOff>180975</xdr:rowOff>
    </xdr:from>
    <xdr:to>
      <xdr:col>9</xdr:col>
      <xdr:colOff>838200</xdr:colOff>
      <xdr:row>89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57D805-81BA-2C9F-4CC2-6DFCCA9F3F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838200</xdr:colOff>
      <xdr:row>89</xdr:row>
      <xdr:rowOff>238125</xdr:rowOff>
    </xdr:from>
    <xdr:to>
      <xdr:col>9</xdr:col>
      <xdr:colOff>847725</xdr:colOff>
      <xdr:row>101</xdr:row>
      <xdr:rowOff>85725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5E3D2F-B777-1CAD-1C75-6C349577FC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90752</xdr:colOff>
      <xdr:row>20</xdr:row>
      <xdr:rowOff>143814</xdr:rowOff>
    </xdr:from>
    <xdr:to>
      <xdr:col>19</xdr:col>
      <xdr:colOff>1457027</xdr:colOff>
      <xdr:row>35</xdr:row>
      <xdr:rowOff>29514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E8C3A86-3EC5-8416-242F-FCE6243B3C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235323</xdr:colOff>
      <xdr:row>20</xdr:row>
      <xdr:rowOff>145676</xdr:rowOff>
    </xdr:from>
    <xdr:to>
      <xdr:col>26</xdr:col>
      <xdr:colOff>77598</xdr:colOff>
      <xdr:row>35</xdr:row>
      <xdr:rowOff>31376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636656-7842-4BA1-99A4-61EF358C7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A7C6B-2F0B-4694-B478-6548F908D9F3}">
  <dimension ref="A2:AH48"/>
  <sheetViews>
    <sheetView showGridLines="0" tabSelected="1" zoomScale="70" zoomScaleNormal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G24" sqref="G24:G26"/>
    </sheetView>
  </sheetViews>
  <sheetFormatPr baseColWidth="10" defaultRowHeight="18.75" x14ac:dyDescent="0.35"/>
  <cols>
    <col min="1" max="1" width="2.85546875" style="1" customWidth="1"/>
    <col min="2" max="2" width="2.28515625" style="1" customWidth="1"/>
    <col min="3" max="3" width="44" style="47" customWidth="1"/>
    <col min="4" max="4" width="4.5703125" style="47" customWidth="1"/>
    <col min="5" max="5" width="15.42578125" style="47" bestFit="1" customWidth="1"/>
    <col min="6" max="6" width="13.28515625" style="47" customWidth="1"/>
    <col min="7" max="7" width="12.85546875" style="47" customWidth="1"/>
    <col min="8" max="8" width="4.7109375" style="48" customWidth="1"/>
    <col min="9" max="9" width="15.42578125" style="47" bestFit="1" customWidth="1"/>
    <col min="10" max="10" width="18.5703125" style="47" customWidth="1"/>
    <col min="11" max="11" width="16.5703125" style="47" customWidth="1"/>
    <col min="12" max="12" width="4.5703125" style="47" customWidth="1"/>
    <col min="13" max="13" width="19" style="49" customWidth="1"/>
    <col min="14" max="14" width="23.85546875" style="1" customWidth="1"/>
    <col min="15" max="15" width="19" style="1" bestFit="1" customWidth="1"/>
    <col min="16" max="16" width="14.85546875" style="1" customWidth="1"/>
    <col min="17" max="17" width="40.85546875" style="1" customWidth="1"/>
    <col min="18" max="18" width="19" style="1" bestFit="1" customWidth="1"/>
    <col min="19" max="19" width="19.5703125" style="1" bestFit="1" customWidth="1"/>
    <col min="20" max="20" width="14.5703125" style="1" bestFit="1" customWidth="1"/>
    <col min="21" max="21" width="17.28515625" style="1" bestFit="1" customWidth="1"/>
    <col min="22" max="22" width="22" style="1" customWidth="1"/>
    <col min="23" max="23" width="16.42578125" style="1" customWidth="1"/>
    <col min="24" max="24" width="28.7109375" style="1" bestFit="1" customWidth="1"/>
    <col min="25" max="25" width="36.7109375" style="1" bestFit="1" customWidth="1"/>
    <col min="26" max="26" width="33.42578125" style="1" bestFit="1" customWidth="1"/>
    <col min="27" max="27" width="30.28515625" style="1" bestFit="1" customWidth="1"/>
    <col min="28" max="28" width="30.7109375" style="1" bestFit="1" customWidth="1"/>
    <col min="29" max="29" width="15.7109375" style="1" bestFit="1" customWidth="1"/>
    <col min="30" max="30" width="18.28515625" style="1" bestFit="1" customWidth="1"/>
    <col min="31" max="31" width="17.85546875" style="1" bestFit="1" customWidth="1"/>
    <col min="32" max="32" width="19.5703125" style="1" bestFit="1" customWidth="1"/>
    <col min="33" max="33" width="27.85546875" style="1" bestFit="1" customWidth="1"/>
    <col min="34" max="34" width="14.42578125" style="1" bestFit="1" customWidth="1"/>
    <col min="35" max="16384" width="11.42578125" style="1"/>
  </cols>
  <sheetData>
    <row r="2" spans="1:34" ht="92.25" customHeight="1" x14ac:dyDescent="0.35">
      <c r="C2" s="46" t="s">
        <v>109</v>
      </c>
      <c r="D2" s="46"/>
    </row>
    <row r="4" spans="1:34" x14ac:dyDescent="0.35">
      <c r="C4" s="47" t="str">
        <f>Pasajeros!C4</f>
        <v>Fecha de validación: 10 Oct. 2024</v>
      </c>
    </row>
    <row r="5" spans="1:34" x14ac:dyDescent="0.35">
      <c r="C5" s="47" t="str">
        <f>Pasajeros!C5</f>
        <v>Fecha de actualización: 10 Oct. 2024</v>
      </c>
    </row>
    <row r="7" spans="1:34" s="29" customFormat="1" ht="28.5" customHeight="1" x14ac:dyDescent="0.4">
      <c r="A7" s="28"/>
      <c r="B7" s="28"/>
      <c r="C7" s="152" t="s">
        <v>96</v>
      </c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</row>
    <row r="8" spans="1:34" s="28" customFormat="1" ht="14.25" customHeight="1" x14ac:dyDescent="0.4">
      <c r="C8" s="50"/>
      <c r="D8" s="50"/>
      <c r="E8" s="50"/>
      <c r="F8" s="50"/>
      <c r="G8" s="50"/>
      <c r="H8" s="51"/>
      <c r="I8" s="50"/>
      <c r="J8" s="50"/>
      <c r="K8" s="50"/>
      <c r="L8" s="50"/>
      <c r="M8" s="52"/>
    </row>
    <row r="9" spans="1:34" s="28" customFormat="1" ht="21.75" x14ac:dyDescent="0.4">
      <c r="C9" s="50"/>
      <c r="D9" s="50"/>
      <c r="E9" s="153" t="s">
        <v>9</v>
      </c>
      <c r="F9" s="153"/>
      <c r="G9" s="153"/>
      <c r="H9" s="53"/>
      <c r="I9" s="153" t="s">
        <v>8</v>
      </c>
      <c r="J9" s="153"/>
      <c r="K9" s="153"/>
      <c r="L9" s="54"/>
      <c r="M9" s="55" t="s">
        <v>94</v>
      </c>
      <c r="O9" s="43"/>
      <c r="P9" s="44"/>
      <c r="Q9" s="44"/>
      <c r="R9" s="44"/>
    </row>
    <row r="10" spans="1:34" s="28" customFormat="1" ht="13.5" customHeight="1" x14ac:dyDescent="0.4">
      <c r="C10" s="50"/>
      <c r="D10" s="50"/>
      <c r="E10" s="50"/>
      <c r="F10" s="50"/>
      <c r="G10" s="50"/>
      <c r="H10" s="51"/>
      <c r="I10" s="50"/>
      <c r="J10" s="50"/>
      <c r="K10" s="50"/>
      <c r="L10" s="50"/>
      <c r="M10" s="52"/>
      <c r="O10" s="2"/>
      <c r="P10" s="4"/>
      <c r="Q10" s="4"/>
      <c r="R10" s="5"/>
    </row>
    <row r="11" spans="1:34" s="28" customFormat="1" ht="21.75" x14ac:dyDescent="0.4">
      <c r="C11" s="56"/>
      <c r="D11" s="50"/>
      <c r="E11" s="154" t="s">
        <v>89</v>
      </c>
      <c r="F11" s="154"/>
      <c r="G11" s="57" t="s">
        <v>90</v>
      </c>
      <c r="H11" s="58"/>
      <c r="I11" s="154" t="s">
        <v>89</v>
      </c>
      <c r="J11" s="154"/>
      <c r="K11" s="57" t="s">
        <v>90</v>
      </c>
      <c r="L11" s="59"/>
      <c r="M11" s="57" t="s">
        <v>95</v>
      </c>
      <c r="N11" s="34"/>
      <c r="O11" s="2"/>
      <c r="P11" s="4"/>
      <c r="Q11" s="4"/>
      <c r="R11" s="40"/>
    </row>
    <row r="12" spans="1:34" s="28" customFormat="1" ht="21.75" x14ac:dyDescent="0.4">
      <c r="C12" s="60">
        <v>2022</v>
      </c>
      <c r="D12" s="61"/>
      <c r="E12" s="62" t="s">
        <v>91</v>
      </c>
      <c r="F12" s="63">
        <f>Operaciones!$F$29</f>
        <v>8996</v>
      </c>
      <c r="G12" s="150">
        <f>F12+F13+F14</f>
        <v>9462</v>
      </c>
      <c r="H12" s="58"/>
      <c r="I12" s="59" t="s">
        <v>91</v>
      </c>
      <c r="J12" s="64">
        <f>Pasajeros!$F$30</f>
        <v>912415</v>
      </c>
      <c r="K12" s="150">
        <f>J12+J13</f>
        <v>913800</v>
      </c>
      <c r="L12" s="59"/>
      <c r="M12" s="151">
        <f>Carga!F29</f>
        <v>5188</v>
      </c>
      <c r="N12" s="30"/>
      <c r="O12" s="2"/>
      <c r="P12" s="4"/>
      <c r="Q12" s="4"/>
      <c r="R12" s="5"/>
    </row>
    <row r="13" spans="1:34" s="28" customFormat="1" ht="21.75" x14ac:dyDescent="0.4">
      <c r="C13" s="65" t="s">
        <v>104</v>
      </c>
      <c r="D13" s="52"/>
      <c r="E13" s="66" t="s">
        <v>92</v>
      </c>
      <c r="F13" s="64">
        <f>Operaciones!$F$85</f>
        <v>458</v>
      </c>
      <c r="G13" s="150"/>
      <c r="H13" s="58"/>
      <c r="I13" s="67" t="s">
        <v>92</v>
      </c>
      <c r="J13" s="63">
        <f>Pasajeros!$F$87</f>
        <v>1385</v>
      </c>
      <c r="K13" s="150"/>
      <c r="L13" s="59"/>
      <c r="M13" s="151"/>
      <c r="N13" s="30"/>
      <c r="O13" s="2"/>
      <c r="P13" s="4"/>
      <c r="Q13" s="4"/>
      <c r="R13" s="40"/>
    </row>
    <row r="14" spans="1:34" s="28" customFormat="1" ht="21.75" x14ac:dyDescent="0.4">
      <c r="C14" s="68"/>
      <c r="D14" s="50"/>
      <c r="E14" s="62" t="s">
        <v>93</v>
      </c>
      <c r="F14" s="63">
        <f>Operaciones!$F$112</f>
        <v>8</v>
      </c>
      <c r="G14" s="150"/>
      <c r="H14" s="58"/>
      <c r="I14" s="59"/>
      <c r="J14" s="64"/>
      <c r="K14" s="69"/>
      <c r="L14" s="59"/>
      <c r="M14" s="52"/>
      <c r="N14" s="30"/>
      <c r="O14" s="2"/>
      <c r="P14" s="4"/>
      <c r="Q14" s="4"/>
      <c r="R14" s="4"/>
    </row>
    <row r="15" spans="1:34" s="28" customFormat="1" ht="7.5" customHeight="1" x14ac:dyDescent="0.4">
      <c r="C15" s="50"/>
      <c r="D15" s="50"/>
      <c r="E15" s="66"/>
      <c r="F15" s="64"/>
      <c r="G15" s="64"/>
      <c r="H15" s="58"/>
      <c r="I15" s="59"/>
      <c r="J15" s="64"/>
      <c r="K15" s="64"/>
      <c r="L15" s="59"/>
      <c r="M15" s="52"/>
      <c r="N15" s="30"/>
      <c r="O15" s="2"/>
      <c r="P15" s="4"/>
      <c r="Q15" s="4"/>
      <c r="R15" s="40"/>
    </row>
    <row r="16" spans="1:34" s="28" customFormat="1" ht="21.75" x14ac:dyDescent="0.4">
      <c r="C16" s="159" t="s">
        <v>115</v>
      </c>
      <c r="D16" s="61"/>
      <c r="E16" s="62" t="s">
        <v>91</v>
      </c>
      <c r="F16" s="63">
        <v>23211</v>
      </c>
      <c r="G16" s="150">
        <f>F16+F17+F18</f>
        <v>31001</v>
      </c>
      <c r="H16" s="58"/>
      <c r="I16" s="59" t="s">
        <v>91</v>
      </c>
      <c r="J16" s="64">
        <v>2631261</v>
      </c>
      <c r="K16" s="150">
        <f>J16+J17</f>
        <v>2639421</v>
      </c>
      <c r="L16" s="59"/>
      <c r="M16" s="151">
        <f>Carga!F30</f>
        <v>186319830</v>
      </c>
      <c r="N16" s="30"/>
      <c r="O16" s="2"/>
      <c r="P16" s="4"/>
      <c r="Q16" s="4"/>
      <c r="R16" s="5"/>
    </row>
    <row r="17" spans="3:18" s="28" customFormat="1" ht="21.75" x14ac:dyDescent="0.4">
      <c r="C17" s="160"/>
      <c r="D17" s="52"/>
      <c r="E17" s="66" t="s">
        <v>92</v>
      </c>
      <c r="F17" s="64">
        <f>Operaciones!$F$86</f>
        <v>2212</v>
      </c>
      <c r="G17" s="150"/>
      <c r="H17" s="58"/>
      <c r="I17" s="67" t="s">
        <v>92</v>
      </c>
      <c r="J17" s="63">
        <f>Pasajeros!$F$88</f>
        <v>8160</v>
      </c>
      <c r="K17" s="150"/>
      <c r="L17" s="59"/>
      <c r="M17" s="151"/>
      <c r="N17" s="30"/>
      <c r="O17" s="2"/>
      <c r="P17" s="4"/>
      <c r="Q17" s="4"/>
      <c r="R17" s="40"/>
    </row>
    <row r="18" spans="3:18" s="28" customFormat="1" ht="21.75" x14ac:dyDescent="0.4">
      <c r="C18" s="160"/>
      <c r="D18" s="50"/>
      <c r="E18" s="62" t="s">
        <v>93</v>
      </c>
      <c r="F18" s="63">
        <v>5578</v>
      </c>
      <c r="G18" s="150"/>
      <c r="H18" s="58"/>
      <c r="I18" s="59"/>
      <c r="J18" s="64"/>
      <c r="K18" s="69"/>
      <c r="L18" s="59"/>
      <c r="M18" s="59"/>
      <c r="N18" s="30"/>
      <c r="O18" s="2"/>
      <c r="P18" s="4"/>
      <c r="Q18" s="4"/>
      <c r="R18" s="5"/>
    </row>
    <row r="19" spans="3:18" s="28" customFormat="1" ht="7.5" customHeight="1" x14ac:dyDescent="0.4">
      <c r="C19" s="50"/>
      <c r="D19" s="50"/>
      <c r="E19" s="66"/>
      <c r="F19" s="64"/>
      <c r="G19" s="64"/>
      <c r="H19" s="58"/>
      <c r="I19" s="59"/>
      <c r="J19" s="64"/>
      <c r="K19" s="64"/>
      <c r="L19" s="59"/>
      <c r="M19" s="52"/>
      <c r="N19" s="30"/>
      <c r="O19" s="2"/>
      <c r="P19" s="4"/>
      <c r="Q19" s="4"/>
      <c r="R19" s="40"/>
    </row>
    <row r="20" spans="3:18" s="28" customFormat="1" ht="21.75" customHeight="1" x14ac:dyDescent="0.4">
      <c r="C20" s="163" t="s">
        <v>114</v>
      </c>
      <c r="D20" s="61"/>
      <c r="E20" s="62" t="s">
        <v>91</v>
      </c>
      <c r="F20" s="63">
        <f>Operaciones!F24</f>
        <v>37203</v>
      </c>
      <c r="G20" s="150">
        <f>F20+F21+F22</f>
        <v>49134</v>
      </c>
      <c r="H20" s="58"/>
      <c r="I20" s="59" t="s">
        <v>91</v>
      </c>
      <c r="J20" s="64">
        <f>Pasajeros!$F$32</f>
        <v>4452839</v>
      </c>
      <c r="K20" s="150">
        <f>J20+J21</f>
        <v>4471589</v>
      </c>
      <c r="L20" s="59"/>
      <c r="M20" s="151">
        <f>Carga!F31</f>
        <v>336789816.24000001</v>
      </c>
      <c r="N20" s="30"/>
      <c r="O20" s="2"/>
      <c r="P20" s="4"/>
      <c r="Q20" s="4"/>
      <c r="R20" s="5"/>
    </row>
    <row r="21" spans="3:18" s="28" customFormat="1" ht="21.75" x14ac:dyDescent="0.4">
      <c r="C21" s="164"/>
      <c r="D21" s="52"/>
      <c r="E21" s="66" t="s">
        <v>92</v>
      </c>
      <c r="F21" s="64">
        <f>Operaciones!F80</f>
        <v>1901</v>
      </c>
      <c r="G21" s="150"/>
      <c r="H21" s="58"/>
      <c r="I21" s="67" t="s">
        <v>92</v>
      </c>
      <c r="J21" s="63">
        <f>Pasajeros!F82</f>
        <v>18750</v>
      </c>
      <c r="K21" s="150"/>
      <c r="L21" s="59"/>
      <c r="M21" s="151"/>
      <c r="N21" s="30"/>
      <c r="O21" s="2"/>
      <c r="P21" s="4"/>
      <c r="Q21" s="4"/>
      <c r="R21" s="40"/>
    </row>
    <row r="22" spans="3:18" s="28" customFormat="1" ht="21.75" x14ac:dyDescent="0.4">
      <c r="C22" s="164"/>
      <c r="D22" s="50"/>
      <c r="E22" s="62" t="s">
        <v>93</v>
      </c>
      <c r="F22" s="63">
        <f>Operaciones!F107</f>
        <v>10030</v>
      </c>
      <c r="G22" s="150"/>
      <c r="H22" s="58"/>
      <c r="I22" s="59"/>
      <c r="J22" s="64"/>
      <c r="K22" s="69"/>
      <c r="L22" s="59"/>
      <c r="M22" s="59"/>
      <c r="N22" s="30"/>
      <c r="O22" s="45"/>
      <c r="P22" s="40"/>
      <c r="Q22" s="40"/>
      <c r="R22" s="40"/>
    </row>
    <row r="23" spans="3:18" s="28" customFormat="1" ht="9" customHeight="1" x14ac:dyDescent="0.4">
      <c r="C23" s="50"/>
      <c r="D23" s="50"/>
      <c r="E23" s="66"/>
      <c r="F23" s="64"/>
      <c r="G23" s="64"/>
      <c r="H23" s="58"/>
      <c r="I23" s="59"/>
      <c r="J23" s="64"/>
      <c r="K23" s="64"/>
      <c r="L23" s="59"/>
      <c r="M23" s="52"/>
      <c r="N23" s="30"/>
      <c r="O23" s="30"/>
    </row>
    <row r="24" spans="3:18" s="28" customFormat="1" ht="21.75" x14ac:dyDescent="0.4">
      <c r="C24" s="161" t="s">
        <v>112</v>
      </c>
      <c r="D24" s="61"/>
      <c r="E24" s="62" t="s">
        <v>91</v>
      </c>
      <c r="F24" s="63">
        <f>F16+F12+F20</f>
        <v>69410</v>
      </c>
      <c r="G24" s="150">
        <f>F24+F25+F26</f>
        <v>89597</v>
      </c>
      <c r="H24" s="58"/>
      <c r="I24" s="59" t="s">
        <v>91</v>
      </c>
      <c r="J24" s="64">
        <f>J16+J12+J20</f>
        <v>7996515</v>
      </c>
      <c r="K24" s="150">
        <f>J24+J25</f>
        <v>8024810</v>
      </c>
      <c r="L24" s="59"/>
      <c r="M24" s="157">
        <f>Carga!F32</f>
        <v>523114834.24000001</v>
      </c>
      <c r="N24" s="30"/>
      <c r="O24" s="156"/>
    </row>
    <row r="25" spans="3:18" s="28" customFormat="1" ht="21.75" x14ac:dyDescent="0.4">
      <c r="C25" s="162"/>
      <c r="D25" s="52"/>
      <c r="E25" s="66" t="s">
        <v>92</v>
      </c>
      <c r="F25" s="64">
        <f>F17+F13+F21</f>
        <v>4571</v>
      </c>
      <c r="G25" s="150"/>
      <c r="H25" s="58"/>
      <c r="I25" s="67" t="s">
        <v>92</v>
      </c>
      <c r="J25" s="63">
        <f>J17+J13+J21</f>
        <v>28295</v>
      </c>
      <c r="K25" s="150"/>
      <c r="L25" s="59"/>
      <c r="M25" s="157"/>
      <c r="N25" s="30"/>
      <c r="O25" s="156"/>
    </row>
    <row r="26" spans="3:18" s="28" customFormat="1" ht="21.75" x14ac:dyDescent="0.4">
      <c r="C26" s="162"/>
      <c r="D26" s="50"/>
      <c r="E26" s="62" t="s">
        <v>93</v>
      </c>
      <c r="F26" s="63">
        <f>F18+F14+F22</f>
        <v>15616</v>
      </c>
      <c r="G26" s="150"/>
      <c r="H26" s="58"/>
      <c r="I26" s="59"/>
      <c r="J26" s="52"/>
      <c r="K26" s="59"/>
      <c r="L26" s="59"/>
      <c r="M26" s="59"/>
    </row>
    <row r="27" spans="3:18" ht="21.75" customHeight="1" x14ac:dyDescent="0.35"/>
    <row r="28" spans="3:18" ht="13.5" customHeight="1" x14ac:dyDescent="0.35"/>
    <row r="29" spans="3:18" x14ac:dyDescent="0.35">
      <c r="C29" s="70" t="s">
        <v>82</v>
      </c>
      <c r="D29" s="71"/>
    </row>
    <row r="30" spans="3:18" x14ac:dyDescent="0.35">
      <c r="C30" s="70" t="s">
        <v>88</v>
      </c>
      <c r="D30" s="71"/>
    </row>
    <row r="31" spans="3:18" x14ac:dyDescent="0.35">
      <c r="C31" s="70" t="s">
        <v>101</v>
      </c>
      <c r="D31" s="71"/>
    </row>
    <row r="32" spans="3:18" x14ac:dyDescent="0.35">
      <c r="C32" s="71"/>
      <c r="D32" s="71"/>
    </row>
    <row r="33" spans="3:10" x14ac:dyDescent="0.35">
      <c r="C33" s="71"/>
      <c r="D33" s="71"/>
    </row>
    <row r="34" spans="3:10" x14ac:dyDescent="0.35">
      <c r="C34" s="72" t="s">
        <v>116</v>
      </c>
      <c r="D34" s="72"/>
    </row>
    <row r="35" spans="3:10" x14ac:dyDescent="0.35">
      <c r="C35" s="158" t="s">
        <v>28</v>
      </c>
      <c r="D35" s="158"/>
      <c r="E35" s="158"/>
      <c r="F35" s="158"/>
      <c r="G35" s="158"/>
      <c r="H35" s="158"/>
      <c r="I35" s="158"/>
    </row>
    <row r="36" spans="3:10" x14ac:dyDescent="0.35">
      <c r="I36" s="155"/>
      <c r="J36" s="155"/>
    </row>
    <row r="37" spans="3:10" x14ac:dyDescent="0.35">
      <c r="H37" s="73"/>
      <c r="I37" s="74"/>
      <c r="J37" s="74"/>
    </row>
    <row r="38" spans="3:10" x14ac:dyDescent="0.35">
      <c r="H38" s="73"/>
      <c r="I38" s="74"/>
      <c r="J38" s="74"/>
    </row>
    <row r="39" spans="3:10" x14ac:dyDescent="0.35">
      <c r="H39" s="73"/>
      <c r="I39" s="74"/>
      <c r="J39" s="74"/>
    </row>
    <row r="40" spans="3:10" x14ac:dyDescent="0.35">
      <c r="H40" s="73"/>
      <c r="I40" s="74"/>
      <c r="J40" s="74"/>
    </row>
    <row r="41" spans="3:10" x14ac:dyDescent="0.35">
      <c r="H41" s="73"/>
      <c r="I41" s="74"/>
      <c r="J41" s="74"/>
    </row>
    <row r="42" spans="3:10" x14ac:dyDescent="0.35">
      <c r="H42" s="73"/>
      <c r="I42" s="74"/>
      <c r="J42" s="74"/>
    </row>
    <row r="43" spans="3:10" x14ac:dyDescent="0.35">
      <c r="H43" s="73"/>
      <c r="I43" s="74"/>
      <c r="J43" s="74"/>
    </row>
    <row r="44" spans="3:10" x14ac:dyDescent="0.35">
      <c r="H44" s="73"/>
      <c r="I44" s="74"/>
      <c r="J44" s="74"/>
    </row>
    <row r="45" spans="3:10" x14ac:dyDescent="0.35">
      <c r="H45" s="73"/>
      <c r="I45" s="74"/>
      <c r="J45" s="74"/>
    </row>
    <row r="46" spans="3:10" x14ac:dyDescent="0.35">
      <c r="H46" s="73"/>
      <c r="I46" s="74"/>
      <c r="J46" s="74"/>
    </row>
    <row r="47" spans="3:10" x14ac:dyDescent="0.35">
      <c r="H47" s="73"/>
      <c r="I47" s="74"/>
      <c r="J47" s="74"/>
    </row>
    <row r="48" spans="3:10" x14ac:dyDescent="0.35">
      <c r="H48" s="75"/>
      <c r="I48" s="74"/>
      <c r="J48" s="74"/>
    </row>
  </sheetData>
  <mergeCells count="23">
    <mergeCell ref="I36:J36"/>
    <mergeCell ref="O24:O25"/>
    <mergeCell ref="M12:M13"/>
    <mergeCell ref="M16:M17"/>
    <mergeCell ref="M24:M25"/>
    <mergeCell ref="K12:K13"/>
    <mergeCell ref="K16:K17"/>
    <mergeCell ref="K24:K25"/>
    <mergeCell ref="C35:I35"/>
    <mergeCell ref="G12:G14"/>
    <mergeCell ref="G16:G18"/>
    <mergeCell ref="G24:G26"/>
    <mergeCell ref="C16:C18"/>
    <mergeCell ref="C24:C26"/>
    <mergeCell ref="C20:C22"/>
    <mergeCell ref="G20:G22"/>
    <mergeCell ref="K20:K21"/>
    <mergeCell ref="M20:M21"/>
    <mergeCell ref="C7:M7"/>
    <mergeCell ref="E9:G9"/>
    <mergeCell ref="I9:K9"/>
    <mergeCell ref="I11:J11"/>
    <mergeCell ref="E11:F11"/>
  </mergeCells>
  <pageMargins left="0.7" right="0.7" top="0.75" bottom="0.75" header="0.3" footer="0.3"/>
  <pageSetup paperSize="9" scale="28" orientation="portrait" verticalDpi="597" r:id="rId1"/>
  <colBreaks count="1" manualBreakCount="1">
    <brk id="17" max="19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435AA-5D8E-46B1-ACAD-5B54797DBA95}">
  <dimension ref="A2:X135"/>
  <sheetViews>
    <sheetView showGridLines="0" zoomScale="70" zoomScaleNormal="70" workbookViewId="0">
      <pane xSplit="1" ySplit="2" topLeftCell="C107" activePane="bottomRight" state="frozen"/>
      <selection pane="topRight" activeCell="B1" sqref="B1"/>
      <selection pane="bottomLeft" activeCell="A3" sqref="A3"/>
      <selection pane="bottomRight" activeCell="J6" sqref="J6"/>
    </sheetView>
  </sheetViews>
  <sheetFormatPr baseColWidth="10" defaultRowHeight="18.75" x14ac:dyDescent="0.35"/>
  <cols>
    <col min="1" max="1" width="2.85546875" style="47" customWidth="1"/>
    <col min="2" max="2" width="2.28515625" style="47" customWidth="1"/>
    <col min="3" max="3" width="29.5703125" style="47" customWidth="1"/>
    <col min="4" max="4" width="18.140625" style="47" bestFit="1" customWidth="1"/>
    <col min="5" max="5" width="25.85546875" style="47" bestFit="1" customWidth="1"/>
    <col min="6" max="6" width="23.28515625" style="47" customWidth="1"/>
    <col min="7" max="7" width="21.5703125" style="48" bestFit="1" customWidth="1"/>
    <col min="8" max="8" width="15.85546875" style="47" bestFit="1" customWidth="1"/>
    <col min="9" max="9" width="25.140625" style="47" customWidth="1"/>
    <col min="10" max="10" width="17.28515625" style="47" bestFit="1" customWidth="1"/>
    <col min="11" max="11" width="51.140625" style="47" customWidth="1"/>
    <col min="12" max="12" width="31" style="47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35">
      <c r="C2" s="46" t="s">
        <v>110</v>
      </c>
    </row>
    <row r="4" spans="3:24" x14ac:dyDescent="0.35">
      <c r="C4" s="47" t="s">
        <v>117</v>
      </c>
    </row>
    <row r="5" spans="3:24" x14ac:dyDescent="0.35">
      <c r="C5" s="47" t="s">
        <v>118</v>
      </c>
    </row>
    <row r="6" spans="3:24" x14ac:dyDescent="0.35">
      <c r="V6" s="3" t="s">
        <v>19</v>
      </c>
      <c r="W6" s="3" t="s">
        <v>20</v>
      </c>
      <c r="X6" s="3"/>
    </row>
    <row r="7" spans="3:24" ht="27" customHeight="1" x14ac:dyDescent="0.35">
      <c r="C7" s="153" t="s">
        <v>74</v>
      </c>
      <c r="D7" s="153"/>
      <c r="E7" s="153"/>
      <c r="V7" s="3"/>
      <c r="W7" s="3"/>
      <c r="X7" s="3"/>
    </row>
    <row r="8" spans="3:24" ht="19.5" x14ac:dyDescent="0.35">
      <c r="C8" s="54" t="s">
        <v>81</v>
      </c>
    </row>
    <row r="9" spans="3:24" x14ac:dyDescent="0.35">
      <c r="C9" s="47" t="s">
        <v>113</v>
      </c>
    </row>
    <row r="10" spans="3:24" x14ac:dyDescent="0.35">
      <c r="D10" s="165" t="s">
        <v>9</v>
      </c>
      <c r="E10" s="165"/>
    </row>
    <row r="11" spans="3:24" x14ac:dyDescent="0.35">
      <c r="C11" s="76" t="s">
        <v>0</v>
      </c>
      <c r="D11" s="76" t="s">
        <v>10</v>
      </c>
      <c r="E11" s="76" t="s">
        <v>11</v>
      </c>
      <c r="F11" s="76" t="s">
        <v>12</v>
      </c>
      <c r="G11" s="77" t="s">
        <v>21</v>
      </c>
    </row>
    <row r="12" spans="3:24" x14ac:dyDescent="0.35">
      <c r="C12" s="78" t="s">
        <v>40</v>
      </c>
      <c r="D12" s="79">
        <v>2956</v>
      </c>
      <c r="E12" s="79">
        <v>205</v>
      </c>
      <c r="F12" s="80">
        <v>3161</v>
      </c>
      <c r="G12" s="81" t="s">
        <v>86</v>
      </c>
    </row>
    <row r="13" spans="3:24" x14ac:dyDescent="0.35">
      <c r="C13" s="82" t="s">
        <v>41</v>
      </c>
      <c r="D13" s="79">
        <v>2953</v>
      </c>
      <c r="E13" s="79">
        <v>237</v>
      </c>
      <c r="F13" s="80">
        <v>3190</v>
      </c>
      <c r="G13" s="81">
        <v>9.1743119266054496E-3</v>
      </c>
    </row>
    <row r="14" spans="3:24" x14ac:dyDescent="0.35">
      <c r="C14" s="78" t="s">
        <v>29</v>
      </c>
      <c r="D14" s="79">
        <v>3369</v>
      </c>
      <c r="E14" s="79">
        <v>251</v>
      </c>
      <c r="F14" s="80">
        <v>3620</v>
      </c>
      <c r="G14" s="81">
        <v>0.13479623824451403</v>
      </c>
    </row>
    <row r="15" spans="3:24" x14ac:dyDescent="0.35">
      <c r="C15" s="82" t="s">
        <v>1</v>
      </c>
      <c r="D15" s="79">
        <v>4026</v>
      </c>
      <c r="E15" s="79">
        <v>307</v>
      </c>
      <c r="F15" s="80">
        <v>4333</v>
      </c>
      <c r="G15" s="81">
        <v>0.19696132596685079</v>
      </c>
    </row>
    <row r="16" spans="3:24" x14ac:dyDescent="0.35">
      <c r="C16" s="78" t="s">
        <v>2</v>
      </c>
      <c r="D16" s="79">
        <v>4070</v>
      </c>
      <c r="E16" s="79">
        <v>317</v>
      </c>
      <c r="F16" s="80">
        <v>4387</v>
      </c>
      <c r="G16" s="81">
        <v>1.2462497115162785E-2</v>
      </c>
    </row>
    <row r="17" spans="3:7" x14ac:dyDescent="0.35">
      <c r="C17" s="82" t="s">
        <v>3</v>
      </c>
      <c r="D17" s="79">
        <v>4200</v>
      </c>
      <c r="E17" s="79">
        <v>309</v>
      </c>
      <c r="F17" s="80">
        <v>4509</v>
      </c>
      <c r="G17" s="81">
        <v>2.7809436972874302E-2</v>
      </c>
    </row>
    <row r="18" spans="3:7" x14ac:dyDescent="0.35">
      <c r="C18" s="78" t="s">
        <v>4</v>
      </c>
      <c r="D18" s="79">
        <v>4380</v>
      </c>
      <c r="E18" s="79">
        <v>321</v>
      </c>
      <c r="F18" s="80">
        <v>4701</v>
      </c>
      <c r="G18" s="81">
        <v>4.2581503659347986E-2</v>
      </c>
    </row>
    <row r="19" spans="3:7" x14ac:dyDescent="0.35">
      <c r="C19" s="82" t="s">
        <v>5</v>
      </c>
      <c r="D19" s="79">
        <v>4408</v>
      </c>
      <c r="E19" s="79">
        <v>341</v>
      </c>
      <c r="F19" s="80">
        <v>4749</v>
      </c>
      <c r="G19" s="81">
        <v>1.02105934907466E-2</v>
      </c>
    </row>
    <row r="20" spans="3:7" x14ac:dyDescent="0.35">
      <c r="C20" s="78" t="s">
        <v>6</v>
      </c>
      <c r="D20" s="79">
        <v>4240</v>
      </c>
      <c r="E20" s="79">
        <v>313</v>
      </c>
      <c r="F20" s="80">
        <v>4553</v>
      </c>
      <c r="G20" s="81">
        <v>-4.1271846704569404E-2</v>
      </c>
    </row>
    <row r="21" spans="3:7" x14ac:dyDescent="0.35">
      <c r="C21" s="82" t="s">
        <v>18</v>
      </c>
      <c r="D21" s="79">
        <v>0</v>
      </c>
      <c r="E21" s="79">
        <v>0</v>
      </c>
      <c r="F21" s="80">
        <v>0</v>
      </c>
      <c r="G21" s="81">
        <v>-1</v>
      </c>
    </row>
    <row r="22" spans="3:7" x14ac:dyDescent="0.35">
      <c r="C22" s="78" t="s">
        <v>24</v>
      </c>
      <c r="D22" s="79">
        <v>0</v>
      </c>
      <c r="E22" s="79">
        <v>0</v>
      </c>
      <c r="F22" s="80">
        <v>0</v>
      </c>
      <c r="G22" s="81" t="s">
        <v>86</v>
      </c>
    </row>
    <row r="23" spans="3:7" x14ac:dyDescent="0.35">
      <c r="C23" s="82" t="s">
        <v>25</v>
      </c>
      <c r="D23" s="79">
        <v>0</v>
      </c>
      <c r="E23" s="79">
        <v>0</v>
      </c>
      <c r="F23" s="80">
        <v>0</v>
      </c>
      <c r="G23" s="81" t="s">
        <v>86</v>
      </c>
    </row>
    <row r="24" spans="3:7" x14ac:dyDescent="0.35">
      <c r="C24" s="83" t="s">
        <v>7</v>
      </c>
      <c r="D24" s="84">
        <v>34602</v>
      </c>
      <c r="E24" s="84">
        <v>2601</v>
      </c>
      <c r="F24" s="85">
        <v>37203</v>
      </c>
      <c r="G24" s="86"/>
    </row>
    <row r="25" spans="3:7" ht="8.25" customHeight="1" x14ac:dyDescent="0.35">
      <c r="G25" s="86"/>
    </row>
    <row r="26" spans="3:7" ht="16.5" customHeight="1" x14ac:dyDescent="0.35">
      <c r="C26" s="47" t="s">
        <v>44</v>
      </c>
      <c r="G26" s="86"/>
    </row>
    <row r="27" spans="3:7" x14ac:dyDescent="0.35">
      <c r="D27" s="165" t="s">
        <v>9</v>
      </c>
      <c r="E27" s="165"/>
      <c r="G27" s="86"/>
    </row>
    <row r="28" spans="3:7" x14ac:dyDescent="0.35">
      <c r="C28" s="76" t="s">
        <v>46</v>
      </c>
      <c r="D28" s="76" t="s">
        <v>10</v>
      </c>
      <c r="E28" s="76" t="s">
        <v>11</v>
      </c>
      <c r="F28" s="76" t="s">
        <v>12</v>
      </c>
      <c r="G28" s="86"/>
    </row>
    <row r="29" spans="3:7" x14ac:dyDescent="0.35">
      <c r="C29" s="78">
        <v>2022</v>
      </c>
      <c r="D29" s="79">
        <v>8621</v>
      </c>
      <c r="E29" s="79">
        <v>375</v>
      </c>
      <c r="F29" s="80">
        <v>8996</v>
      </c>
      <c r="G29" s="86"/>
    </row>
    <row r="30" spans="3:7" x14ac:dyDescent="0.35">
      <c r="C30" s="82">
        <v>2023</v>
      </c>
      <c r="D30" s="87">
        <v>21260</v>
      </c>
      <c r="E30" s="87">
        <v>1951</v>
      </c>
      <c r="F30" s="80">
        <v>23211</v>
      </c>
      <c r="G30" s="86"/>
    </row>
    <row r="31" spans="3:7" x14ac:dyDescent="0.35">
      <c r="C31" s="88">
        <v>2024</v>
      </c>
      <c r="D31" s="89">
        <v>34602</v>
      </c>
      <c r="E31" s="89">
        <v>2601</v>
      </c>
      <c r="F31" s="80">
        <v>37203</v>
      </c>
      <c r="G31" s="86"/>
    </row>
    <row r="32" spans="3:7" x14ac:dyDescent="0.35">
      <c r="C32" s="83" t="s">
        <v>45</v>
      </c>
      <c r="D32" s="84">
        <v>64483</v>
      </c>
      <c r="E32" s="84">
        <v>4927</v>
      </c>
      <c r="F32" s="85">
        <v>69410</v>
      </c>
      <c r="G32" s="86"/>
    </row>
    <row r="33" spans="3:10" x14ac:dyDescent="0.35">
      <c r="G33" s="86"/>
    </row>
    <row r="34" spans="3:10" ht="19.5" x14ac:dyDescent="0.35">
      <c r="C34" s="54" t="s">
        <v>85</v>
      </c>
    </row>
    <row r="35" spans="3:10" x14ac:dyDescent="0.35">
      <c r="C35" s="47" t="s">
        <v>113</v>
      </c>
    </row>
    <row r="36" spans="3:10" x14ac:dyDescent="0.35">
      <c r="D36" s="155"/>
      <c r="E36" s="155"/>
    </row>
    <row r="37" spans="3:10" x14ac:dyDescent="0.35">
      <c r="C37" s="90"/>
      <c r="D37" s="166" t="s">
        <v>49</v>
      </c>
      <c r="E37" s="166"/>
      <c r="F37" s="166"/>
      <c r="G37" s="167" t="s">
        <v>50</v>
      </c>
      <c r="H37" s="167"/>
      <c r="I37" s="167"/>
      <c r="J37" s="90"/>
    </row>
    <row r="38" spans="3:10" ht="30" x14ac:dyDescent="0.35">
      <c r="C38" s="91" t="s">
        <v>0</v>
      </c>
      <c r="D38" s="92" t="s">
        <v>14</v>
      </c>
      <c r="E38" s="92" t="s">
        <v>15</v>
      </c>
      <c r="F38" s="93" t="s">
        <v>26</v>
      </c>
      <c r="G38" s="94" t="s">
        <v>14</v>
      </c>
      <c r="H38" s="95" t="s">
        <v>15</v>
      </c>
      <c r="I38" s="96" t="s">
        <v>27</v>
      </c>
      <c r="J38" s="97" t="s">
        <v>7</v>
      </c>
    </row>
    <row r="39" spans="3:10" x14ac:dyDescent="0.35">
      <c r="C39" s="78" t="s">
        <v>40</v>
      </c>
      <c r="D39" s="98">
        <v>1473</v>
      </c>
      <c r="E39" s="98">
        <v>1483</v>
      </c>
      <c r="F39" s="99">
        <v>2956</v>
      </c>
      <c r="G39" s="98">
        <v>107</v>
      </c>
      <c r="H39" s="98">
        <v>98</v>
      </c>
      <c r="I39" s="100">
        <v>205</v>
      </c>
      <c r="J39" s="80">
        <v>3161</v>
      </c>
    </row>
    <row r="40" spans="3:10" x14ac:dyDescent="0.35">
      <c r="C40" s="82" t="s">
        <v>41</v>
      </c>
      <c r="D40" s="101">
        <v>1478</v>
      </c>
      <c r="E40" s="101">
        <v>1475</v>
      </c>
      <c r="F40" s="99">
        <v>2953</v>
      </c>
      <c r="G40" s="101">
        <v>118</v>
      </c>
      <c r="H40" s="101">
        <v>119</v>
      </c>
      <c r="I40" s="100">
        <v>237</v>
      </c>
      <c r="J40" s="80">
        <v>3190</v>
      </c>
    </row>
    <row r="41" spans="3:10" x14ac:dyDescent="0.35">
      <c r="C41" s="78" t="s">
        <v>29</v>
      </c>
      <c r="D41" s="98">
        <v>1685</v>
      </c>
      <c r="E41" s="98">
        <v>1684</v>
      </c>
      <c r="F41" s="99">
        <v>3369</v>
      </c>
      <c r="G41" s="98">
        <v>126</v>
      </c>
      <c r="H41" s="98">
        <v>125</v>
      </c>
      <c r="I41" s="100">
        <v>251</v>
      </c>
      <c r="J41" s="80">
        <v>3620</v>
      </c>
    </row>
    <row r="42" spans="3:10" x14ac:dyDescent="0.35">
      <c r="C42" s="82" t="s">
        <v>1</v>
      </c>
      <c r="D42" s="101">
        <v>2019</v>
      </c>
      <c r="E42" s="101">
        <v>2007</v>
      </c>
      <c r="F42" s="99">
        <v>4026</v>
      </c>
      <c r="G42" s="101">
        <v>153</v>
      </c>
      <c r="H42" s="101">
        <v>154</v>
      </c>
      <c r="I42" s="100">
        <v>307</v>
      </c>
      <c r="J42" s="80">
        <v>4333</v>
      </c>
    </row>
    <row r="43" spans="3:10" x14ac:dyDescent="0.35">
      <c r="C43" s="78" t="s">
        <v>2</v>
      </c>
      <c r="D43" s="98">
        <v>2042</v>
      </c>
      <c r="E43" s="98">
        <v>2028</v>
      </c>
      <c r="F43" s="99">
        <v>4070</v>
      </c>
      <c r="G43" s="98">
        <v>158</v>
      </c>
      <c r="H43" s="98">
        <v>159</v>
      </c>
      <c r="I43" s="100">
        <v>317</v>
      </c>
      <c r="J43" s="80">
        <v>4387</v>
      </c>
    </row>
    <row r="44" spans="3:10" x14ac:dyDescent="0.35">
      <c r="C44" s="82" t="s">
        <v>3</v>
      </c>
      <c r="D44" s="101">
        <v>2103</v>
      </c>
      <c r="E44" s="101">
        <v>2097</v>
      </c>
      <c r="F44" s="99">
        <v>4200</v>
      </c>
      <c r="G44" s="101">
        <v>154</v>
      </c>
      <c r="H44" s="101">
        <v>155</v>
      </c>
      <c r="I44" s="100">
        <v>309</v>
      </c>
      <c r="J44" s="80">
        <v>4509</v>
      </c>
    </row>
    <row r="45" spans="3:10" x14ac:dyDescent="0.35">
      <c r="C45" s="78" t="s">
        <v>4</v>
      </c>
      <c r="D45" s="98">
        <v>2193</v>
      </c>
      <c r="E45" s="98">
        <v>2187</v>
      </c>
      <c r="F45" s="98">
        <v>4380</v>
      </c>
      <c r="G45" s="98">
        <v>159</v>
      </c>
      <c r="H45" s="98">
        <v>162</v>
      </c>
      <c r="I45" s="100">
        <v>321</v>
      </c>
      <c r="J45" s="80">
        <v>4701</v>
      </c>
    </row>
    <row r="46" spans="3:10" x14ac:dyDescent="0.35">
      <c r="C46" s="82" t="s">
        <v>5</v>
      </c>
      <c r="D46" s="101">
        <v>2203</v>
      </c>
      <c r="E46" s="101">
        <v>2205</v>
      </c>
      <c r="F46" s="98">
        <v>4408</v>
      </c>
      <c r="G46" s="101">
        <v>170</v>
      </c>
      <c r="H46" s="101">
        <v>171</v>
      </c>
      <c r="I46" s="100">
        <v>341</v>
      </c>
      <c r="J46" s="80">
        <v>4749</v>
      </c>
    </row>
    <row r="47" spans="3:10" x14ac:dyDescent="0.35">
      <c r="C47" s="78" t="s">
        <v>6</v>
      </c>
      <c r="D47" s="98">
        <v>2121</v>
      </c>
      <c r="E47" s="98">
        <v>2119</v>
      </c>
      <c r="F47" s="99">
        <v>4240</v>
      </c>
      <c r="G47" s="98">
        <v>156</v>
      </c>
      <c r="H47" s="98">
        <v>157</v>
      </c>
      <c r="I47" s="100">
        <v>313</v>
      </c>
      <c r="J47" s="80">
        <v>4553</v>
      </c>
    </row>
    <row r="48" spans="3:10" x14ac:dyDescent="0.35">
      <c r="C48" s="82" t="s">
        <v>18</v>
      </c>
      <c r="D48" s="101">
        <v>0</v>
      </c>
      <c r="E48" s="101">
        <v>0</v>
      </c>
      <c r="F48" s="99">
        <v>0</v>
      </c>
      <c r="G48" s="101">
        <v>0</v>
      </c>
      <c r="H48" s="101">
        <v>0</v>
      </c>
      <c r="I48" s="100">
        <v>0</v>
      </c>
      <c r="J48" s="80">
        <v>0</v>
      </c>
    </row>
    <row r="49" spans="3:11" x14ac:dyDescent="0.35">
      <c r="C49" s="78" t="s">
        <v>24</v>
      </c>
      <c r="D49" s="98">
        <v>0</v>
      </c>
      <c r="E49" s="98">
        <v>0</v>
      </c>
      <c r="F49" s="99">
        <v>0</v>
      </c>
      <c r="G49" s="98">
        <v>0</v>
      </c>
      <c r="H49" s="98">
        <v>0</v>
      </c>
      <c r="I49" s="100">
        <v>0</v>
      </c>
      <c r="J49" s="80">
        <v>0</v>
      </c>
    </row>
    <row r="50" spans="3:11" x14ac:dyDescent="0.35">
      <c r="C50" s="82" t="s">
        <v>25</v>
      </c>
      <c r="D50" s="101">
        <v>0</v>
      </c>
      <c r="E50" s="101">
        <v>0</v>
      </c>
      <c r="F50" s="99">
        <v>0</v>
      </c>
      <c r="G50" s="101">
        <v>0</v>
      </c>
      <c r="H50" s="101">
        <v>0</v>
      </c>
      <c r="I50" s="100">
        <v>0</v>
      </c>
      <c r="J50" s="80">
        <v>0</v>
      </c>
    </row>
    <row r="51" spans="3:11" x14ac:dyDescent="0.35">
      <c r="C51" s="83" t="s">
        <v>7</v>
      </c>
      <c r="D51" s="102">
        <v>17317</v>
      </c>
      <c r="E51" s="102">
        <v>17285</v>
      </c>
      <c r="F51" s="103">
        <v>34602</v>
      </c>
      <c r="G51" s="104">
        <v>1301</v>
      </c>
      <c r="H51" s="102">
        <v>1300</v>
      </c>
      <c r="I51" s="103">
        <v>2601</v>
      </c>
      <c r="J51" s="105">
        <v>37203</v>
      </c>
    </row>
    <row r="52" spans="3:11" x14ac:dyDescent="0.35">
      <c r="F52" s="71"/>
      <c r="I52" s="71"/>
    </row>
    <row r="53" spans="3:11" x14ac:dyDescent="0.35">
      <c r="C53" s="47" t="s">
        <v>44</v>
      </c>
      <c r="F53" s="71"/>
      <c r="I53" s="71"/>
    </row>
    <row r="54" spans="3:11" ht="12" customHeight="1" x14ac:dyDescent="0.35">
      <c r="F54" s="71"/>
      <c r="I54" s="71"/>
    </row>
    <row r="55" spans="3:11" x14ac:dyDescent="0.35">
      <c r="C55" s="90"/>
      <c r="D55" s="166" t="s">
        <v>49</v>
      </c>
      <c r="E55" s="166"/>
      <c r="F55" s="166"/>
      <c r="G55" s="167" t="s">
        <v>50</v>
      </c>
      <c r="H55" s="167"/>
      <c r="I55" s="167"/>
      <c r="J55" s="90"/>
    </row>
    <row r="56" spans="3:11" ht="30" x14ac:dyDescent="0.35">
      <c r="C56" s="91" t="s">
        <v>46</v>
      </c>
      <c r="D56" s="92" t="s">
        <v>14</v>
      </c>
      <c r="E56" s="92" t="s">
        <v>15</v>
      </c>
      <c r="F56" s="93" t="s">
        <v>26</v>
      </c>
      <c r="G56" s="94" t="s">
        <v>14</v>
      </c>
      <c r="H56" s="95" t="s">
        <v>15</v>
      </c>
      <c r="I56" s="96" t="s">
        <v>27</v>
      </c>
      <c r="J56" s="97" t="s">
        <v>12</v>
      </c>
    </row>
    <row r="57" spans="3:11" x14ac:dyDescent="0.35">
      <c r="C57" s="106">
        <v>2022</v>
      </c>
      <c r="D57" s="79">
        <v>4315</v>
      </c>
      <c r="E57" s="79">
        <v>4306</v>
      </c>
      <c r="F57" s="107">
        <v>8621</v>
      </c>
      <c r="G57" s="108">
        <v>183</v>
      </c>
      <c r="H57" s="79">
        <v>192</v>
      </c>
      <c r="I57" s="107">
        <v>375</v>
      </c>
      <c r="J57" s="109">
        <v>8996</v>
      </c>
    </row>
    <row r="58" spans="3:11" x14ac:dyDescent="0.35">
      <c r="C58" s="110">
        <v>2023</v>
      </c>
      <c r="D58" s="111">
        <v>10619</v>
      </c>
      <c r="E58" s="111">
        <v>10641</v>
      </c>
      <c r="F58" s="107">
        <v>21260</v>
      </c>
      <c r="G58" s="112">
        <v>979</v>
      </c>
      <c r="H58" s="111">
        <v>972</v>
      </c>
      <c r="I58" s="107">
        <v>1951</v>
      </c>
      <c r="J58" s="109">
        <v>23211</v>
      </c>
    </row>
    <row r="59" spans="3:11" x14ac:dyDescent="0.35">
      <c r="C59" s="106">
        <v>2024</v>
      </c>
      <c r="D59" s="79">
        <v>17317</v>
      </c>
      <c r="E59" s="79">
        <v>17285</v>
      </c>
      <c r="F59" s="79">
        <v>34602</v>
      </c>
      <c r="G59" s="79">
        <v>1301</v>
      </c>
      <c r="H59" s="79">
        <v>1300</v>
      </c>
      <c r="I59" s="79">
        <v>2601</v>
      </c>
      <c r="J59" s="109">
        <v>37203</v>
      </c>
    </row>
    <row r="60" spans="3:11" x14ac:dyDescent="0.35">
      <c r="C60" s="113" t="s">
        <v>45</v>
      </c>
      <c r="D60" s="114">
        <v>32251</v>
      </c>
      <c r="E60" s="114">
        <v>32232</v>
      </c>
      <c r="F60" s="114">
        <v>64483</v>
      </c>
      <c r="G60" s="114">
        <v>2463</v>
      </c>
      <c r="H60" s="114">
        <v>2464</v>
      </c>
      <c r="I60" s="114">
        <v>4927</v>
      </c>
      <c r="J60" s="115">
        <v>69410</v>
      </c>
    </row>
    <row r="61" spans="3:11" x14ac:dyDescent="0.35">
      <c r="C61" s="116"/>
      <c r="F61" s="71"/>
      <c r="I61" s="71"/>
    </row>
    <row r="62" spans="3:11" ht="27" customHeight="1" x14ac:dyDescent="0.35">
      <c r="C62" s="153" t="s">
        <v>73</v>
      </c>
      <c r="D62" s="153"/>
      <c r="E62" s="153"/>
    </row>
    <row r="63" spans="3:11" ht="18.75" customHeight="1" x14ac:dyDescent="0.35">
      <c r="H63" s="117"/>
      <c r="I63" s="117"/>
      <c r="J63" s="117"/>
      <c r="K63" s="117"/>
    </row>
    <row r="64" spans="3:11" ht="19.5" x14ac:dyDescent="0.35">
      <c r="C64" s="54" t="s">
        <v>48</v>
      </c>
      <c r="H64" s="117"/>
      <c r="I64" s="117"/>
      <c r="J64" s="117"/>
      <c r="K64" s="117"/>
    </row>
    <row r="65" spans="3:11" x14ac:dyDescent="0.35">
      <c r="C65" s="47" t="s">
        <v>113</v>
      </c>
      <c r="H65" s="117"/>
      <c r="I65" s="117"/>
      <c r="J65" s="117"/>
      <c r="K65" s="117"/>
    </row>
    <row r="66" spans="3:11" ht="21" customHeight="1" x14ac:dyDescent="0.35">
      <c r="D66" s="165" t="s">
        <v>9</v>
      </c>
      <c r="E66" s="165"/>
      <c r="G66" s="118"/>
      <c r="H66" s="168" t="s">
        <v>8</v>
      </c>
      <c r="I66" s="168"/>
      <c r="J66" s="77"/>
      <c r="K66" s="117"/>
    </row>
    <row r="67" spans="3:11" x14ac:dyDescent="0.35">
      <c r="C67" s="119" t="s">
        <v>0</v>
      </c>
      <c r="D67" s="76" t="s">
        <v>10</v>
      </c>
      <c r="E67" s="76" t="s">
        <v>11</v>
      </c>
      <c r="F67" s="76" t="s">
        <v>12</v>
      </c>
      <c r="G67" s="120"/>
      <c r="H67" s="120"/>
      <c r="I67" s="120"/>
      <c r="J67" s="120"/>
      <c r="K67" s="117"/>
    </row>
    <row r="68" spans="3:11" x14ac:dyDescent="0.35">
      <c r="C68" s="78" t="s">
        <v>40</v>
      </c>
      <c r="D68" s="79">
        <v>140</v>
      </c>
      <c r="E68" s="79">
        <v>38</v>
      </c>
      <c r="F68" s="80">
        <v>178</v>
      </c>
      <c r="G68" s="120"/>
      <c r="H68" s="112"/>
      <c r="I68" s="112"/>
      <c r="J68" s="112"/>
      <c r="K68" s="117"/>
    </row>
    <row r="69" spans="3:11" x14ac:dyDescent="0.35">
      <c r="C69" s="82" t="s">
        <v>41</v>
      </c>
      <c r="D69" s="79">
        <v>184</v>
      </c>
      <c r="E69" s="79">
        <v>39</v>
      </c>
      <c r="F69" s="80">
        <v>223</v>
      </c>
      <c r="G69" s="120"/>
      <c r="H69" s="112"/>
      <c r="I69" s="112"/>
      <c r="J69" s="112"/>
      <c r="K69" s="117"/>
    </row>
    <row r="70" spans="3:11" x14ac:dyDescent="0.35">
      <c r="C70" s="78" t="s">
        <v>29</v>
      </c>
      <c r="D70" s="79">
        <v>141</v>
      </c>
      <c r="E70" s="79">
        <v>51</v>
      </c>
      <c r="F70" s="80">
        <v>192</v>
      </c>
      <c r="G70" s="120"/>
      <c r="H70" s="112"/>
      <c r="I70" s="112"/>
      <c r="J70" s="112"/>
      <c r="K70" s="117"/>
    </row>
    <row r="71" spans="3:11" x14ac:dyDescent="0.35">
      <c r="C71" s="82" t="s">
        <v>1</v>
      </c>
      <c r="D71" s="79">
        <v>130</v>
      </c>
      <c r="E71" s="79">
        <v>88</v>
      </c>
      <c r="F71" s="80">
        <v>218</v>
      </c>
      <c r="G71" s="120"/>
      <c r="H71" s="112"/>
      <c r="I71" s="112"/>
      <c r="J71" s="112"/>
      <c r="K71" s="117"/>
    </row>
    <row r="72" spans="3:11" x14ac:dyDescent="0.35">
      <c r="C72" s="78" t="s">
        <v>2</v>
      </c>
      <c r="D72" s="79">
        <v>186</v>
      </c>
      <c r="E72" s="79">
        <v>75</v>
      </c>
      <c r="F72" s="80">
        <v>261</v>
      </c>
      <c r="G72" s="120"/>
      <c r="H72" s="112"/>
      <c r="I72" s="112"/>
      <c r="J72" s="112"/>
      <c r="K72" s="117"/>
    </row>
    <row r="73" spans="3:11" x14ac:dyDescent="0.35">
      <c r="C73" s="82" t="s">
        <v>3</v>
      </c>
      <c r="D73" s="79">
        <v>122</v>
      </c>
      <c r="E73" s="79">
        <v>52</v>
      </c>
      <c r="F73" s="80">
        <v>174</v>
      </c>
      <c r="G73" s="120"/>
      <c r="H73" s="112"/>
      <c r="I73" s="112"/>
      <c r="J73" s="112"/>
      <c r="K73" s="117"/>
    </row>
    <row r="74" spans="3:11" x14ac:dyDescent="0.35">
      <c r="C74" s="78" t="s">
        <v>4</v>
      </c>
      <c r="D74" s="79">
        <v>136</v>
      </c>
      <c r="E74" s="79">
        <v>63</v>
      </c>
      <c r="F74" s="80">
        <v>199</v>
      </c>
      <c r="G74" s="120"/>
      <c r="H74" s="112"/>
      <c r="I74" s="112"/>
      <c r="J74" s="112"/>
      <c r="K74" s="117"/>
    </row>
    <row r="75" spans="3:11" x14ac:dyDescent="0.35">
      <c r="C75" s="82" t="s">
        <v>5</v>
      </c>
      <c r="D75" s="79">
        <v>125</v>
      </c>
      <c r="E75" s="79">
        <v>60</v>
      </c>
      <c r="F75" s="80">
        <v>185</v>
      </c>
      <c r="G75" s="120"/>
      <c r="H75" s="112"/>
      <c r="I75" s="112"/>
      <c r="J75" s="112"/>
      <c r="K75" s="117"/>
    </row>
    <row r="76" spans="3:11" x14ac:dyDescent="0.35">
      <c r="C76" s="78" t="s">
        <v>6</v>
      </c>
      <c r="D76" s="79">
        <v>182</v>
      </c>
      <c r="E76" s="79">
        <v>89</v>
      </c>
      <c r="F76" s="80">
        <v>271</v>
      </c>
      <c r="G76" s="120"/>
      <c r="H76" s="112"/>
      <c r="I76" s="112"/>
      <c r="J76" s="112"/>
      <c r="K76" s="117"/>
    </row>
    <row r="77" spans="3:11" x14ac:dyDescent="0.35">
      <c r="C77" s="82" t="s">
        <v>18</v>
      </c>
      <c r="D77" s="79">
        <v>0</v>
      </c>
      <c r="E77" s="79">
        <v>0</v>
      </c>
      <c r="F77" s="80">
        <v>0</v>
      </c>
      <c r="G77" s="120"/>
      <c r="H77" s="112"/>
      <c r="I77" s="112"/>
      <c r="J77" s="112"/>
      <c r="K77" s="117"/>
    </row>
    <row r="78" spans="3:11" x14ac:dyDescent="0.35">
      <c r="C78" s="78" t="s">
        <v>24</v>
      </c>
      <c r="D78" s="79">
        <v>0</v>
      </c>
      <c r="E78" s="79">
        <v>0</v>
      </c>
      <c r="F78" s="80">
        <v>0</v>
      </c>
      <c r="G78" s="120"/>
      <c r="H78" s="112"/>
      <c r="I78" s="112"/>
      <c r="J78" s="112"/>
      <c r="K78" s="117"/>
    </row>
    <row r="79" spans="3:11" x14ac:dyDescent="0.35">
      <c r="C79" s="82" t="s">
        <v>25</v>
      </c>
      <c r="D79" s="79">
        <v>0</v>
      </c>
      <c r="E79" s="79">
        <v>0</v>
      </c>
      <c r="F79" s="80">
        <v>0</v>
      </c>
      <c r="G79" s="120"/>
      <c r="H79" s="112"/>
      <c r="I79" s="112"/>
      <c r="J79" s="112"/>
      <c r="K79" s="117"/>
    </row>
    <row r="80" spans="3:11" x14ac:dyDescent="0.35">
      <c r="C80" s="121" t="s">
        <v>7</v>
      </c>
      <c r="D80" s="122">
        <v>1346</v>
      </c>
      <c r="E80" s="122">
        <v>555</v>
      </c>
      <c r="F80" s="105">
        <v>1901</v>
      </c>
      <c r="G80" s="120"/>
      <c r="H80" s="120"/>
      <c r="I80" s="120"/>
      <c r="J80" s="120"/>
      <c r="K80" s="117"/>
    </row>
    <row r="81" spans="3:6" ht="8.25" customHeight="1" x14ac:dyDescent="0.35"/>
    <row r="82" spans="3:6" x14ac:dyDescent="0.35">
      <c r="C82" s="47" t="s">
        <v>44</v>
      </c>
    </row>
    <row r="83" spans="3:6" x14ac:dyDescent="0.35">
      <c r="D83" s="165" t="s">
        <v>9</v>
      </c>
      <c r="E83" s="165"/>
    </row>
    <row r="84" spans="3:6" x14ac:dyDescent="0.35">
      <c r="C84" s="76" t="s">
        <v>46</v>
      </c>
      <c r="D84" s="76" t="s">
        <v>10</v>
      </c>
      <c r="E84" s="76" t="s">
        <v>11</v>
      </c>
      <c r="F84" s="76" t="s">
        <v>12</v>
      </c>
    </row>
    <row r="85" spans="3:6" x14ac:dyDescent="0.35">
      <c r="C85" s="78">
        <v>2022</v>
      </c>
      <c r="D85" s="107">
        <v>368</v>
      </c>
      <c r="E85" s="107">
        <v>90</v>
      </c>
      <c r="F85" s="123">
        <v>458</v>
      </c>
    </row>
    <row r="86" spans="3:6" x14ac:dyDescent="0.35">
      <c r="C86" s="82">
        <v>2023</v>
      </c>
      <c r="D86" s="124">
        <v>1780</v>
      </c>
      <c r="E86" s="124">
        <v>432</v>
      </c>
      <c r="F86" s="125">
        <v>2212</v>
      </c>
    </row>
    <row r="87" spans="3:6" x14ac:dyDescent="0.35">
      <c r="C87" s="88">
        <v>2024</v>
      </c>
      <c r="D87" s="126">
        <v>1346</v>
      </c>
      <c r="E87" s="126">
        <v>555</v>
      </c>
      <c r="F87" s="127">
        <v>1901</v>
      </c>
    </row>
    <row r="88" spans="3:6" x14ac:dyDescent="0.35">
      <c r="C88" s="83" t="s">
        <v>45</v>
      </c>
      <c r="D88" s="84">
        <v>3494</v>
      </c>
      <c r="E88" s="84">
        <v>1077</v>
      </c>
      <c r="F88" s="84">
        <v>4571</v>
      </c>
    </row>
    <row r="90" spans="3:6" ht="28.5" customHeight="1" x14ac:dyDescent="0.35">
      <c r="C90" s="153" t="s">
        <v>75</v>
      </c>
      <c r="D90" s="153"/>
      <c r="E90" s="153"/>
    </row>
    <row r="91" spans="3:6" x14ac:dyDescent="0.35">
      <c r="C91" s="72" t="s">
        <v>80</v>
      </c>
    </row>
    <row r="92" spans="3:6" x14ac:dyDescent="0.35">
      <c r="C92" s="47" t="s">
        <v>113</v>
      </c>
    </row>
    <row r="93" spans="3:6" x14ac:dyDescent="0.35">
      <c r="D93" s="165" t="s">
        <v>9</v>
      </c>
      <c r="E93" s="165"/>
    </row>
    <row r="94" spans="3:6" x14ac:dyDescent="0.35">
      <c r="C94" s="119" t="s">
        <v>0</v>
      </c>
      <c r="D94" s="76" t="s">
        <v>10</v>
      </c>
      <c r="E94" s="76" t="s">
        <v>11</v>
      </c>
      <c r="F94" s="76" t="s">
        <v>12</v>
      </c>
    </row>
    <row r="95" spans="3:6" x14ac:dyDescent="0.35">
      <c r="C95" s="78" t="s">
        <v>40</v>
      </c>
      <c r="D95" s="79">
        <v>94</v>
      </c>
      <c r="E95" s="79">
        <v>969</v>
      </c>
      <c r="F95" s="80">
        <v>1063</v>
      </c>
    </row>
    <row r="96" spans="3:6" x14ac:dyDescent="0.35">
      <c r="C96" s="82" t="s">
        <v>41</v>
      </c>
      <c r="D96" s="79">
        <v>85</v>
      </c>
      <c r="E96" s="79">
        <v>971</v>
      </c>
      <c r="F96" s="80">
        <v>1056</v>
      </c>
    </row>
    <row r="97" spans="3:6" x14ac:dyDescent="0.35">
      <c r="C97" s="78" t="s">
        <v>29</v>
      </c>
      <c r="D97" s="79">
        <v>133</v>
      </c>
      <c r="E97" s="79">
        <v>1006</v>
      </c>
      <c r="F97" s="80">
        <v>1139</v>
      </c>
    </row>
    <row r="98" spans="3:6" x14ac:dyDescent="0.35">
      <c r="C98" s="82" t="s">
        <v>1</v>
      </c>
      <c r="D98" s="79">
        <v>110</v>
      </c>
      <c r="E98" s="79">
        <v>1030</v>
      </c>
      <c r="F98" s="80">
        <v>1140</v>
      </c>
    </row>
    <row r="99" spans="3:6" x14ac:dyDescent="0.35">
      <c r="C99" s="78" t="s">
        <v>2</v>
      </c>
      <c r="D99" s="79">
        <v>62</v>
      </c>
      <c r="E99" s="79">
        <v>1122</v>
      </c>
      <c r="F99" s="80">
        <v>1184</v>
      </c>
    </row>
    <row r="100" spans="3:6" x14ac:dyDescent="0.35">
      <c r="C100" s="82" t="s">
        <v>3</v>
      </c>
      <c r="D100" s="79">
        <v>91</v>
      </c>
      <c r="E100" s="79">
        <v>1044</v>
      </c>
      <c r="F100" s="80">
        <v>1135</v>
      </c>
    </row>
    <row r="101" spans="3:6" x14ac:dyDescent="0.35">
      <c r="C101" s="78" t="s">
        <v>4</v>
      </c>
      <c r="D101" s="79">
        <v>109</v>
      </c>
      <c r="E101" s="79">
        <v>1007</v>
      </c>
      <c r="F101" s="80">
        <v>1116</v>
      </c>
    </row>
    <row r="102" spans="3:6" x14ac:dyDescent="0.35">
      <c r="C102" s="82" t="s">
        <v>5</v>
      </c>
      <c r="D102" s="79">
        <v>110</v>
      </c>
      <c r="E102" s="79">
        <v>1035</v>
      </c>
      <c r="F102" s="80">
        <v>1145</v>
      </c>
    </row>
    <row r="103" spans="3:6" x14ac:dyDescent="0.35">
      <c r="C103" s="78" t="s">
        <v>6</v>
      </c>
      <c r="D103" s="79">
        <v>96</v>
      </c>
      <c r="E103" s="79">
        <v>956</v>
      </c>
      <c r="F103" s="80">
        <v>1052</v>
      </c>
    </row>
    <row r="104" spans="3:6" x14ac:dyDescent="0.35">
      <c r="C104" s="82" t="s">
        <v>18</v>
      </c>
      <c r="D104" s="79">
        <v>0</v>
      </c>
      <c r="E104" s="79">
        <v>0</v>
      </c>
      <c r="F104" s="80">
        <v>0</v>
      </c>
    </row>
    <row r="105" spans="3:6" x14ac:dyDescent="0.35">
      <c r="C105" s="78" t="s">
        <v>24</v>
      </c>
      <c r="D105" s="79">
        <v>0</v>
      </c>
      <c r="E105" s="79">
        <v>0</v>
      </c>
      <c r="F105" s="80">
        <v>0</v>
      </c>
    </row>
    <row r="106" spans="3:6" x14ac:dyDescent="0.35">
      <c r="C106" s="82" t="s">
        <v>25</v>
      </c>
      <c r="D106" s="79">
        <v>0</v>
      </c>
      <c r="E106" s="79">
        <v>0</v>
      </c>
      <c r="F106" s="80">
        <v>0</v>
      </c>
    </row>
    <row r="107" spans="3:6" x14ac:dyDescent="0.35">
      <c r="C107" s="121" t="s">
        <v>7</v>
      </c>
      <c r="D107" s="122">
        <v>890</v>
      </c>
      <c r="E107" s="122">
        <v>9140</v>
      </c>
      <c r="F107" s="105">
        <v>10030</v>
      </c>
    </row>
    <row r="108" spans="3:6" ht="13.5" customHeight="1" x14ac:dyDescent="0.35"/>
    <row r="110" spans="3:6" x14ac:dyDescent="0.35">
      <c r="D110" s="165" t="s">
        <v>9</v>
      </c>
      <c r="E110" s="165"/>
    </row>
    <row r="111" spans="3:6" x14ac:dyDescent="0.35">
      <c r="C111" s="76" t="s">
        <v>46</v>
      </c>
      <c r="D111" s="76" t="s">
        <v>10</v>
      </c>
      <c r="E111" s="76" t="s">
        <v>11</v>
      </c>
      <c r="F111" s="76" t="s">
        <v>12</v>
      </c>
    </row>
    <row r="112" spans="3:6" x14ac:dyDescent="0.35">
      <c r="C112" s="78">
        <v>2022</v>
      </c>
      <c r="D112" s="79">
        <v>5</v>
      </c>
      <c r="E112" s="79">
        <v>3</v>
      </c>
      <c r="F112" s="123">
        <v>8</v>
      </c>
    </row>
    <row r="113" spans="3:9" x14ac:dyDescent="0.35">
      <c r="C113" s="82">
        <v>2023</v>
      </c>
      <c r="D113" s="87">
        <v>413</v>
      </c>
      <c r="E113" s="87">
        <v>5165</v>
      </c>
      <c r="F113" s="128">
        <v>5578</v>
      </c>
    </row>
    <row r="114" spans="3:9" x14ac:dyDescent="0.35">
      <c r="C114" s="88">
        <v>2024</v>
      </c>
      <c r="D114" s="89">
        <v>890</v>
      </c>
      <c r="E114" s="89">
        <v>9140</v>
      </c>
      <c r="F114" s="129">
        <v>10030</v>
      </c>
    </row>
    <row r="115" spans="3:9" x14ac:dyDescent="0.35">
      <c r="C115" s="83" t="s">
        <v>45</v>
      </c>
      <c r="D115" s="84">
        <v>1308</v>
      </c>
      <c r="E115" s="84">
        <v>14308</v>
      </c>
      <c r="F115" s="84">
        <v>15616</v>
      </c>
    </row>
    <row r="117" spans="3:9" x14ac:dyDescent="0.35">
      <c r="C117" s="71" t="s">
        <v>82</v>
      </c>
    </row>
    <row r="118" spans="3:9" x14ac:dyDescent="0.35">
      <c r="C118" s="71" t="s">
        <v>88</v>
      </c>
    </row>
    <row r="119" spans="3:9" x14ac:dyDescent="0.35">
      <c r="C119" s="71" t="s">
        <v>87</v>
      </c>
    </row>
    <row r="120" spans="3:9" x14ac:dyDescent="0.35">
      <c r="C120" s="71"/>
    </row>
    <row r="121" spans="3:9" x14ac:dyDescent="0.35">
      <c r="C121" s="72" t="s">
        <v>116</v>
      </c>
    </row>
    <row r="122" spans="3:9" x14ac:dyDescent="0.35">
      <c r="C122" s="158" t="s">
        <v>28</v>
      </c>
      <c r="D122" s="158"/>
      <c r="E122" s="158"/>
      <c r="F122" s="158"/>
    </row>
    <row r="123" spans="3:9" x14ac:dyDescent="0.35">
      <c r="H123" s="155"/>
      <c r="I123" s="155"/>
    </row>
    <row r="124" spans="3:9" x14ac:dyDescent="0.35">
      <c r="G124" s="73"/>
      <c r="H124" s="74"/>
      <c r="I124" s="74"/>
    </row>
    <row r="125" spans="3:9" x14ac:dyDescent="0.35">
      <c r="G125" s="73"/>
      <c r="H125" s="74"/>
      <c r="I125" s="74"/>
    </row>
    <row r="126" spans="3:9" x14ac:dyDescent="0.35">
      <c r="G126" s="73"/>
      <c r="H126" s="74"/>
      <c r="I126" s="74"/>
    </row>
    <row r="127" spans="3:9" x14ac:dyDescent="0.35">
      <c r="G127" s="73"/>
      <c r="H127" s="74"/>
      <c r="I127" s="74"/>
    </row>
    <row r="128" spans="3:9" x14ac:dyDescent="0.35">
      <c r="G128" s="73"/>
      <c r="H128" s="74"/>
      <c r="I128" s="74"/>
    </row>
    <row r="129" spans="7:9" x14ac:dyDescent="0.35">
      <c r="G129" s="73"/>
      <c r="H129" s="74"/>
      <c r="I129" s="74"/>
    </row>
    <row r="130" spans="7:9" x14ac:dyDescent="0.35">
      <c r="G130" s="73"/>
      <c r="H130" s="74"/>
      <c r="I130" s="74"/>
    </row>
    <row r="131" spans="7:9" x14ac:dyDescent="0.35">
      <c r="G131" s="73"/>
      <c r="H131" s="74"/>
      <c r="I131" s="74"/>
    </row>
    <row r="132" spans="7:9" x14ac:dyDescent="0.35">
      <c r="G132" s="73"/>
      <c r="H132" s="74"/>
      <c r="I132" s="74"/>
    </row>
    <row r="133" spans="7:9" x14ac:dyDescent="0.35">
      <c r="G133" s="73"/>
      <c r="H133" s="74"/>
      <c r="I133" s="74"/>
    </row>
    <row r="134" spans="7:9" x14ac:dyDescent="0.35">
      <c r="G134" s="73"/>
      <c r="H134" s="74"/>
      <c r="I134" s="74"/>
    </row>
    <row r="135" spans="7:9" x14ac:dyDescent="0.35">
      <c r="G135" s="75"/>
      <c r="H135" s="74"/>
      <c r="I135" s="74"/>
    </row>
  </sheetData>
  <mergeCells count="17">
    <mergeCell ref="D10:E10"/>
    <mergeCell ref="D27:E27"/>
    <mergeCell ref="C7:E7"/>
    <mergeCell ref="D66:E66"/>
    <mergeCell ref="H66:I66"/>
    <mergeCell ref="D83:E83"/>
    <mergeCell ref="D36:E36"/>
    <mergeCell ref="D37:F37"/>
    <mergeCell ref="G37:I37"/>
    <mergeCell ref="D55:F55"/>
    <mergeCell ref="G55:I55"/>
    <mergeCell ref="C62:E62"/>
    <mergeCell ref="H123:I123"/>
    <mergeCell ref="C90:E90"/>
    <mergeCell ref="D93:E93"/>
    <mergeCell ref="D110:E110"/>
    <mergeCell ref="C122:F122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E8FA7-FDBF-465F-99BF-E16B980C6010}">
  <dimension ref="A2:X109"/>
  <sheetViews>
    <sheetView showGridLines="0" zoomScale="70" zoomScaleNormal="70" zoomScaleSheetLayoutView="5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78" sqref="D78"/>
    </sheetView>
  </sheetViews>
  <sheetFormatPr baseColWidth="10" defaultRowHeight="18.75" x14ac:dyDescent="0.35"/>
  <cols>
    <col min="1" max="1" width="2.85546875" style="47" customWidth="1"/>
    <col min="2" max="2" width="2.28515625" style="47" customWidth="1"/>
    <col min="3" max="3" width="44" style="47" customWidth="1"/>
    <col min="4" max="4" width="18" style="47" bestFit="1" customWidth="1"/>
    <col min="5" max="5" width="25.5703125" style="47" bestFit="1" customWidth="1"/>
    <col min="6" max="6" width="19.85546875" style="47" bestFit="1" customWidth="1"/>
    <col min="7" max="7" width="33.28515625" style="47" bestFit="1" customWidth="1"/>
    <col min="8" max="8" width="17.7109375" style="47" customWidth="1"/>
    <col min="9" max="9" width="25.140625" style="47" customWidth="1"/>
    <col min="10" max="10" width="18.28515625" style="47" customWidth="1"/>
    <col min="11" max="11" width="51.140625" style="47" customWidth="1"/>
    <col min="12" max="12" width="31" style="47" customWidth="1"/>
    <col min="13" max="13" width="46" style="1" customWidth="1"/>
    <col min="14" max="14" width="19" style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35">
      <c r="C2" s="46" t="s">
        <v>110</v>
      </c>
    </row>
    <row r="4" spans="3:24" x14ac:dyDescent="0.35">
      <c r="C4" s="47" t="s">
        <v>117</v>
      </c>
    </row>
    <row r="5" spans="3:24" x14ac:dyDescent="0.35">
      <c r="C5" s="47" t="s">
        <v>118</v>
      </c>
    </row>
    <row r="6" spans="3:24" x14ac:dyDescent="0.35">
      <c r="V6" s="3" t="s">
        <v>19</v>
      </c>
      <c r="W6" s="3" t="s">
        <v>20</v>
      </c>
      <c r="X6" s="3"/>
    </row>
    <row r="7" spans="3:24" ht="27" customHeight="1" x14ac:dyDescent="0.35">
      <c r="C7" s="153" t="s">
        <v>74</v>
      </c>
      <c r="D7" s="153"/>
      <c r="E7" s="153"/>
      <c r="V7" s="3"/>
      <c r="W7" s="3"/>
      <c r="X7" s="3"/>
    </row>
    <row r="8" spans="3:24" x14ac:dyDescent="0.35">
      <c r="V8" s="3"/>
      <c r="W8" s="3"/>
      <c r="X8" s="3"/>
    </row>
    <row r="9" spans="3:24" ht="19.5" x14ac:dyDescent="0.35">
      <c r="C9" s="54" t="s">
        <v>13</v>
      </c>
      <c r="V9" s="3">
        <v>631296</v>
      </c>
      <c r="W9" s="3">
        <v>22345</v>
      </c>
      <c r="X9" s="3"/>
    </row>
    <row r="10" spans="3:24" x14ac:dyDescent="0.35">
      <c r="C10" s="47" t="s">
        <v>113</v>
      </c>
      <c r="D10" s="170" t="s">
        <v>8</v>
      </c>
      <c r="E10" s="170"/>
      <c r="G10" s="117"/>
    </row>
    <row r="11" spans="3:24" x14ac:dyDescent="0.35">
      <c r="D11" s="169" t="s">
        <v>8</v>
      </c>
      <c r="E11" s="169"/>
      <c r="G11" s="117"/>
    </row>
    <row r="12" spans="3:24" x14ac:dyDescent="0.35">
      <c r="C12" s="131" t="s">
        <v>0</v>
      </c>
      <c r="D12" s="131" t="s">
        <v>10</v>
      </c>
      <c r="E12" s="131" t="s">
        <v>11</v>
      </c>
      <c r="F12" s="131" t="s">
        <v>12</v>
      </c>
      <c r="G12" s="77" t="s">
        <v>21</v>
      </c>
    </row>
    <row r="13" spans="3:24" x14ac:dyDescent="0.35">
      <c r="C13" s="78" t="s">
        <v>40</v>
      </c>
      <c r="D13" s="79">
        <v>318397</v>
      </c>
      <c r="E13" s="79">
        <v>20655</v>
      </c>
      <c r="F13" s="80">
        <v>339052</v>
      </c>
      <c r="G13" s="77"/>
    </row>
    <row r="14" spans="3:24" x14ac:dyDescent="0.35">
      <c r="C14" s="82" t="s">
        <v>41</v>
      </c>
      <c r="D14" s="79">
        <v>334416</v>
      </c>
      <c r="E14" s="79">
        <v>19601</v>
      </c>
      <c r="F14" s="80">
        <v>354017</v>
      </c>
      <c r="G14" s="81">
        <v>4.4137772377098594E-2</v>
      </c>
    </row>
    <row r="15" spans="3:24" x14ac:dyDescent="0.35">
      <c r="C15" s="78" t="s">
        <v>29</v>
      </c>
      <c r="D15" s="79">
        <v>399951</v>
      </c>
      <c r="E15" s="79">
        <v>24347</v>
      </c>
      <c r="F15" s="80">
        <v>424298</v>
      </c>
      <c r="G15" s="81">
        <v>0.19852436464915524</v>
      </c>
    </row>
    <row r="16" spans="3:24" x14ac:dyDescent="0.35">
      <c r="C16" s="82" t="s">
        <v>1</v>
      </c>
      <c r="D16" s="79">
        <v>486414</v>
      </c>
      <c r="E16" s="79">
        <v>32518</v>
      </c>
      <c r="F16" s="80">
        <v>518932</v>
      </c>
      <c r="G16" s="81">
        <v>0.22303663934310314</v>
      </c>
    </row>
    <row r="17" spans="3:7" x14ac:dyDescent="0.35">
      <c r="C17" s="78" t="s">
        <v>2</v>
      </c>
      <c r="D17" s="79">
        <v>488260</v>
      </c>
      <c r="E17" s="79">
        <v>32847</v>
      </c>
      <c r="F17" s="80">
        <v>521107</v>
      </c>
      <c r="G17" s="81">
        <v>4.191300594297509E-3</v>
      </c>
    </row>
    <row r="18" spans="3:7" x14ac:dyDescent="0.35">
      <c r="C18" s="82" t="s">
        <v>3</v>
      </c>
      <c r="D18" s="79">
        <v>509868</v>
      </c>
      <c r="E18" s="79">
        <v>34856</v>
      </c>
      <c r="F18" s="80">
        <v>544724</v>
      </c>
      <c r="G18" s="81">
        <v>4.5320826624858146E-2</v>
      </c>
    </row>
    <row r="19" spans="3:7" x14ac:dyDescent="0.35">
      <c r="C19" s="78" t="s">
        <v>4</v>
      </c>
      <c r="D19" s="79">
        <v>560727</v>
      </c>
      <c r="E19" s="79">
        <v>40183</v>
      </c>
      <c r="F19" s="80">
        <v>600910</v>
      </c>
      <c r="G19" s="81">
        <v>0.10314581329260331</v>
      </c>
    </row>
    <row r="20" spans="3:7" x14ac:dyDescent="0.35">
      <c r="C20" s="82" t="s">
        <v>5</v>
      </c>
      <c r="D20" s="79">
        <v>563099</v>
      </c>
      <c r="E20" s="79">
        <v>39697</v>
      </c>
      <c r="F20" s="80">
        <v>602796</v>
      </c>
      <c r="G20" s="81">
        <v>3.1385731640345416E-3</v>
      </c>
    </row>
    <row r="21" spans="3:7" x14ac:dyDescent="0.35">
      <c r="C21" s="78" t="s">
        <v>6</v>
      </c>
      <c r="D21" s="79">
        <v>511890</v>
      </c>
      <c r="E21" s="79">
        <v>35113</v>
      </c>
      <c r="F21" s="80">
        <v>547003</v>
      </c>
      <c r="G21" s="81">
        <v>-9.2557017631172078E-2</v>
      </c>
    </row>
    <row r="22" spans="3:7" x14ac:dyDescent="0.35">
      <c r="C22" s="82" t="s">
        <v>18</v>
      </c>
      <c r="D22" s="79">
        <v>0</v>
      </c>
      <c r="E22" s="79">
        <v>0</v>
      </c>
      <c r="F22" s="80">
        <v>0</v>
      </c>
      <c r="G22" s="81">
        <v>-1</v>
      </c>
    </row>
    <row r="23" spans="3:7" x14ac:dyDescent="0.35">
      <c r="C23" s="78" t="s">
        <v>24</v>
      </c>
      <c r="D23" s="79">
        <v>0</v>
      </c>
      <c r="E23" s="79">
        <v>0</v>
      </c>
      <c r="F23" s="80">
        <v>0</v>
      </c>
      <c r="G23" s="81" t="s">
        <v>86</v>
      </c>
    </row>
    <row r="24" spans="3:7" x14ac:dyDescent="0.35">
      <c r="C24" s="82" t="s">
        <v>25</v>
      </c>
      <c r="D24" s="79">
        <v>0</v>
      </c>
      <c r="E24" s="79">
        <v>0</v>
      </c>
      <c r="F24" s="80">
        <v>0</v>
      </c>
      <c r="G24" s="81" t="s">
        <v>86</v>
      </c>
    </row>
    <row r="25" spans="3:7" x14ac:dyDescent="0.35">
      <c r="C25" s="83" t="s">
        <v>7</v>
      </c>
      <c r="D25" s="84">
        <v>4173022</v>
      </c>
      <c r="E25" s="84">
        <v>279817</v>
      </c>
      <c r="F25" s="85">
        <v>4452839</v>
      </c>
      <c r="G25" s="81"/>
    </row>
    <row r="26" spans="3:7" x14ac:dyDescent="0.35">
      <c r="D26" s="81"/>
      <c r="E26" s="81"/>
      <c r="G26" s="132"/>
    </row>
    <row r="27" spans="3:7" x14ac:dyDescent="0.35">
      <c r="C27" s="47" t="s">
        <v>44</v>
      </c>
      <c r="D27" s="133"/>
      <c r="E27" s="133"/>
      <c r="G27" s="86"/>
    </row>
    <row r="28" spans="3:7" x14ac:dyDescent="0.35">
      <c r="D28" s="171" t="s">
        <v>8</v>
      </c>
      <c r="E28" s="171"/>
      <c r="G28" s="86"/>
    </row>
    <row r="29" spans="3:7" x14ac:dyDescent="0.35">
      <c r="C29" s="131" t="s">
        <v>46</v>
      </c>
      <c r="D29" s="131" t="s">
        <v>10</v>
      </c>
      <c r="E29" s="131" t="s">
        <v>11</v>
      </c>
      <c r="F29" s="131" t="s">
        <v>12</v>
      </c>
      <c r="G29" s="86"/>
    </row>
    <row r="30" spans="3:7" x14ac:dyDescent="0.35">
      <c r="C30" s="78">
        <v>2022</v>
      </c>
      <c r="D30" s="134">
        <v>876046</v>
      </c>
      <c r="E30" s="134">
        <v>36369</v>
      </c>
      <c r="F30" s="123">
        <v>912415</v>
      </c>
      <c r="G30" s="86"/>
    </row>
    <row r="31" spans="3:7" x14ac:dyDescent="0.35">
      <c r="C31" s="82">
        <v>2023</v>
      </c>
      <c r="D31" s="101">
        <v>2448511</v>
      </c>
      <c r="E31" s="101">
        <v>182750</v>
      </c>
      <c r="F31" s="135">
        <v>2631261</v>
      </c>
      <c r="G31" s="86"/>
    </row>
    <row r="32" spans="3:7" x14ac:dyDescent="0.35">
      <c r="C32" s="88">
        <v>2024</v>
      </c>
      <c r="D32" s="89">
        <v>4173022</v>
      </c>
      <c r="E32" s="89">
        <v>279817</v>
      </c>
      <c r="F32" s="129">
        <v>4452839</v>
      </c>
      <c r="G32" s="86"/>
    </row>
    <row r="33" spans="3:10" x14ac:dyDescent="0.35">
      <c r="C33" s="83" t="s">
        <v>45</v>
      </c>
      <c r="D33" s="84">
        <v>7497579</v>
      </c>
      <c r="E33" s="84">
        <v>498936</v>
      </c>
      <c r="F33" s="84">
        <v>7996515</v>
      </c>
      <c r="G33" s="86"/>
    </row>
    <row r="34" spans="3:10" x14ac:dyDescent="0.35">
      <c r="D34" s="133"/>
      <c r="E34" s="133"/>
      <c r="G34" s="86"/>
    </row>
    <row r="35" spans="3:10" ht="19.5" x14ac:dyDescent="0.35">
      <c r="C35" s="54" t="s">
        <v>84</v>
      </c>
    </row>
    <row r="36" spans="3:10" x14ac:dyDescent="0.35">
      <c r="C36" s="47" t="s">
        <v>113</v>
      </c>
    </row>
    <row r="37" spans="3:10" x14ac:dyDescent="0.35">
      <c r="D37" s="172"/>
      <c r="E37" s="172"/>
      <c r="G37" s="170"/>
      <c r="H37" s="170"/>
    </row>
    <row r="38" spans="3:10" x14ac:dyDescent="0.35">
      <c r="C38" s="90"/>
      <c r="D38" s="166" t="s">
        <v>51</v>
      </c>
      <c r="E38" s="166"/>
      <c r="F38" s="166"/>
      <c r="G38" s="167" t="s">
        <v>52</v>
      </c>
      <c r="H38" s="167"/>
      <c r="I38" s="167"/>
      <c r="J38" s="90"/>
    </row>
    <row r="39" spans="3:10" ht="31.5" x14ac:dyDescent="0.35">
      <c r="C39" s="91" t="s">
        <v>0</v>
      </c>
      <c r="D39" s="97" t="s">
        <v>14</v>
      </c>
      <c r="E39" s="97" t="s">
        <v>15</v>
      </c>
      <c r="F39" s="136" t="s">
        <v>26</v>
      </c>
      <c r="G39" s="91" t="s">
        <v>14</v>
      </c>
      <c r="H39" s="91" t="s">
        <v>15</v>
      </c>
      <c r="I39" s="137" t="s">
        <v>27</v>
      </c>
      <c r="J39" s="97" t="s">
        <v>12</v>
      </c>
    </row>
    <row r="40" spans="3:10" x14ac:dyDescent="0.35">
      <c r="C40" s="78" t="s">
        <v>40</v>
      </c>
      <c r="D40" s="134">
        <v>167700</v>
      </c>
      <c r="E40" s="134">
        <v>150697</v>
      </c>
      <c r="F40" s="134">
        <v>318397</v>
      </c>
      <c r="G40" s="134">
        <v>9769</v>
      </c>
      <c r="H40" s="134">
        <v>10886</v>
      </c>
      <c r="I40" s="134">
        <v>20655</v>
      </c>
      <c r="J40" s="130">
        <v>339052</v>
      </c>
    </row>
    <row r="41" spans="3:10" x14ac:dyDescent="0.35">
      <c r="C41" s="82" t="s">
        <v>41</v>
      </c>
      <c r="D41" s="87">
        <v>175688</v>
      </c>
      <c r="E41" s="87">
        <v>158728</v>
      </c>
      <c r="F41" s="87">
        <v>334416</v>
      </c>
      <c r="G41" s="87">
        <v>9894</v>
      </c>
      <c r="H41" s="87">
        <v>9707</v>
      </c>
      <c r="I41" s="87">
        <v>19601</v>
      </c>
      <c r="J41" s="130">
        <v>354017</v>
      </c>
    </row>
    <row r="42" spans="3:10" x14ac:dyDescent="0.35">
      <c r="C42" s="78" t="s">
        <v>29</v>
      </c>
      <c r="D42" s="134">
        <v>210868</v>
      </c>
      <c r="E42" s="134">
        <v>189083</v>
      </c>
      <c r="F42" s="134">
        <v>399951</v>
      </c>
      <c r="G42" s="134">
        <v>13156</v>
      </c>
      <c r="H42" s="134">
        <v>11191</v>
      </c>
      <c r="I42" s="134">
        <v>24347</v>
      </c>
      <c r="J42" s="130">
        <v>424298</v>
      </c>
    </row>
    <row r="43" spans="3:10" x14ac:dyDescent="0.35">
      <c r="C43" s="82" t="s">
        <v>1</v>
      </c>
      <c r="D43" s="87">
        <v>252462</v>
      </c>
      <c r="E43" s="87">
        <v>233952</v>
      </c>
      <c r="F43" s="87">
        <v>486414</v>
      </c>
      <c r="G43" s="87">
        <v>15606</v>
      </c>
      <c r="H43" s="87">
        <v>16912</v>
      </c>
      <c r="I43" s="87">
        <v>32518</v>
      </c>
      <c r="J43" s="130">
        <v>518932</v>
      </c>
    </row>
    <row r="44" spans="3:10" x14ac:dyDescent="0.35">
      <c r="C44" s="78" t="s">
        <v>2</v>
      </c>
      <c r="D44" s="134">
        <v>252901</v>
      </c>
      <c r="E44" s="134">
        <v>235359</v>
      </c>
      <c r="F44" s="134">
        <v>488260</v>
      </c>
      <c r="G44" s="134">
        <v>16355</v>
      </c>
      <c r="H44" s="134">
        <v>16492</v>
      </c>
      <c r="I44" s="134">
        <v>32847</v>
      </c>
      <c r="J44" s="130">
        <v>521107</v>
      </c>
    </row>
    <row r="45" spans="3:10" x14ac:dyDescent="0.35">
      <c r="C45" s="82" t="s">
        <v>3</v>
      </c>
      <c r="D45" s="87">
        <v>263445</v>
      </c>
      <c r="E45" s="87">
        <v>246423</v>
      </c>
      <c r="F45" s="87">
        <v>509868</v>
      </c>
      <c r="G45" s="87">
        <v>17536</v>
      </c>
      <c r="H45" s="87">
        <v>17320</v>
      </c>
      <c r="I45" s="87">
        <v>34856</v>
      </c>
      <c r="J45" s="130">
        <v>544724</v>
      </c>
    </row>
    <row r="46" spans="3:10" x14ac:dyDescent="0.35">
      <c r="C46" s="78" t="s">
        <v>4</v>
      </c>
      <c r="D46" s="134">
        <v>290161</v>
      </c>
      <c r="E46" s="134">
        <v>270566</v>
      </c>
      <c r="F46" s="134">
        <v>560727</v>
      </c>
      <c r="G46" s="134">
        <v>20575</v>
      </c>
      <c r="H46" s="134">
        <v>19608</v>
      </c>
      <c r="I46" s="134">
        <v>40183</v>
      </c>
      <c r="J46" s="130">
        <v>600910</v>
      </c>
    </row>
    <row r="47" spans="3:10" x14ac:dyDescent="0.35">
      <c r="C47" s="82" t="s">
        <v>5</v>
      </c>
      <c r="D47" s="87">
        <v>286440</v>
      </c>
      <c r="E47" s="87">
        <v>276659</v>
      </c>
      <c r="F47" s="87">
        <v>563099</v>
      </c>
      <c r="G47" s="87">
        <v>18052</v>
      </c>
      <c r="H47" s="87">
        <v>21645</v>
      </c>
      <c r="I47" s="87">
        <v>39697</v>
      </c>
      <c r="J47" s="130">
        <v>602796</v>
      </c>
    </row>
    <row r="48" spans="3:10" x14ac:dyDescent="0.35">
      <c r="C48" s="78" t="s">
        <v>6</v>
      </c>
      <c r="D48" s="134">
        <v>262514</v>
      </c>
      <c r="E48" s="134">
        <v>249376</v>
      </c>
      <c r="F48" s="134">
        <v>511890</v>
      </c>
      <c r="G48" s="134">
        <v>17289</v>
      </c>
      <c r="H48" s="134">
        <v>17824</v>
      </c>
      <c r="I48" s="134">
        <v>35113</v>
      </c>
      <c r="J48" s="130">
        <v>547003</v>
      </c>
    </row>
    <row r="49" spans="3:11" x14ac:dyDescent="0.35">
      <c r="C49" s="82" t="s">
        <v>18</v>
      </c>
      <c r="D49" s="87">
        <v>0</v>
      </c>
      <c r="E49" s="87">
        <v>0</v>
      </c>
      <c r="F49" s="87">
        <v>0</v>
      </c>
      <c r="G49" s="87">
        <v>0</v>
      </c>
      <c r="H49" s="87">
        <v>0</v>
      </c>
      <c r="I49" s="87">
        <v>0</v>
      </c>
      <c r="J49" s="130">
        <v>0</v>
      </c>
    </row>
    <row r="50" spans="3:11" x14ac:dyDescent="0.35">
      <c r="C50" s="78" t="s">
        <v>24</v>
      </c>
      <c r="D50" s="134">
        <v>0</v>
      </c>
      <c r="E50" s="134">
        <v>0</v>
      </c>
      <c r="F50" s="134">
        <v>0</v>
      </c>
      <c r="G50" s="134">
        <v>0</v>
      </c>
      <c r="H50" s="134">
        <v>0</v>
      </c>
      <c r="I50" s="134">
        <v>0</v>
      </c>
      <c r="J50" s="130">
        <v>0</v>
      </c>
    </row>
    <row r="51" spans="3:11" x14ac:dyDescent="0.35">
      <c r="C51" s="82" t="s">
        <v>25</v>
      </c>
      <c r="D51" s="87">
        <v>0</v>
      </c>
      <c r="E51" s="87">
        <v>0</v>
      </c>
      <c r="F51" s="87">
        <v>0</v>
      </c>
      <c r="G51" s="87">
        <v>0</v>
      </c>
      <c r="H51" s="87">
        <v>0</v>
      </c>
      <c r="I51" s="87">
        <v>0</v>
      </c>
      <c r="J51" s="130">
        <v>0</v>
      </c>
    </row>
    <row r="52" spans="3:11" x14ac:dyDescent="0.35">
      <c r="C52" s="83" t="s">
        <v>7</v>
      </c>
      <c r="D52" s="102">
        <v>2162179</v>
      </c>
      <c r="E52" s="102">
        <v>2010843</v>
      </c>
      <c r="F52" s="103">
        <v>4173022</v>
      </c>
      <c r="G52" s="102">
        <v>138232</v>
      </c>
      <c r="H52" s="102">
        <v>141585</v>
      </c>
      <c r="I52" s="103">
        <v>279817</v>
      </c>
      <c r="J52" s="138">
        <v>4452839</v>
      </c>
    </row>
    <row r="54" spans="3:11" x14ac:dyDescent="0.35">
      <c r="C54" s="47" t="s">
        <v>44</v>
      </c>
    </row>
    <row r="55" spans="3:11" ht="12" customHeight="1" x14ac:dyDescent="0.35"/>
    <row r="56" spans="3:11" x14ac:dyDescent="0.35">
      <c r="C56" s="90"/>
      <c r="D56" s="166" t="s">
        <v>51</v>
      </c>
      <c r="E56" s="166"/>
      <c r="F56" s="166"/>
      <c r="G56" s="167" t="s">
        <v>52</v>
      </c>
      <c r="H56" s="167"/>
      <c r="I56" s="167"/>
      <c r="J56" s="90"/>
    </row>
    <row r="57" spans="3:11" ht="31.5" x14ac:dyDescent="0.35">
      <c r="C57" s="91" t="s">
        <v>46</v>
      </c>
      <c r="D57" s="97" t="s">
        <v>14</v>
      </c>
      <c r="E57" s="97" t="s">
        <v>15</v>
      </c>
      <c r="F57" s="136" t="s">
        <v>26</v>
      </c>
      <c r="G57" s="91" t="s">
        <v>14</v>
      </c>
      <c r="H57" s="91" t="s">
        <v>15</v>
      </c>
      <c r="I57" s="137" t="s">
        <v>27</v>
      </c>
      <c r="J57" s="97" t="s">
        <v>12</v>
      </c>
    </row>
    <row r="58" spans="3:11" x14ac:dyDescent="0.35">
      <c r="C58" s="106">
        <v>2022</v>
      </c>
      <c r="D58" s="79">
        <v>450975</v>
      </c>
      <c r="E58" s="79">
        <v>425071</v>
      </c>
      <c r="F58" s="107">
        <v>876046</v>
      </c>
      <c r="G58" s="79">
        <v>17518</v>
      </c>
      <c r="H58" s="79">
        <v>18851</v>
      </c>
      <c r="I58" s="107">
        <v>36369</v>
      </c>
      <c r="J58" s="139">
        <v>912415</v>
      </c>
    </row>
    <row r="59" spans="3:11" x14ac:dyDescent="0.35">
      <c r="C59" s="110">
        <v>2023</v>
      </c>
      <c r="D59" s="111">
        <v>1264109</v>
      </c>
      <c r="E59" s="111">
        <v>1184402</v>
      </c>
      <c r="F59" s="140">
        <v>2448511</v>
      </c>
      <c r="G59" s="111">
        <v>91336</v>
      </c>
      <c r="H59" s="111">
        <v>91414</v>
      </c>
      <c r="I59" s="140">
        <v>182750</v>
      </c>
      <c r="J59" s="141">
        <v>2631261</v>
      </c>
    </row>
    <row r="60" spans="3:11" x14ac:dyDescent="0.35">
      <c r="C60" s="106">
        <v>2024</v>
      </c>
      <c r="D60" s="79">
        <v>2162179</v>
      </c>
      <c r="E60" s="79">
        <v>2010843</v>
      </c>
      <c r="F60" s="79">
        <v>4173022</v>
      </c>
      <c r="G60" s="79">
        <v>138232</v>
      </c>
      <c r="H60" s="79">
        <v>141585</v>
      </c>
      <c r="I60" s="79">
        <v>279817</v>
      </c>
      <c r="J60" s="139">
        <v>4452839</v>
      </c>
    </row>
    <row r="61" spans="3:11" x14ac:dyDescent="0.35">
      <c r="C61" s="113" t="s">
        <v>45</v>
      </c>
      <c r="D61" s="114">
        <v>3877263</v>
      </c>
      <c r="E61" s="114">
        <v>3620316</v>
      </c>
      <c r="F61" s="114">
        <v>7497579</v>
      </c>
      <c r="G61" s="114">
        <v>247086</v>
      </c>
      <c r="H61" s="114">
        <v>251850</v>
      </c>
      <c r="I61" s="114">
        <v>498936</v>
      </c>
      <c r="J61" s="114">
        <v>7996515</v>
      </c>
    </row>
    <row r="62" spans="3:11" ht="38.25" customHeight="1" x14ac:dyDescent="0.35">
      <c r="K62" s="74"/>
    </row>
    <row r="64" spans="3:11" ht="27" customHeight="1" x14ac:dyDescent="0.35">
      <c r="C64" s="153" t="s">
        <v>73</v>
      </c>
      <c r="D64" s="153"/>
      <c r="E64" s="153"/>
    </row>
    <row r="65" spans="3:11" ht="19.5" x14ac:dyDescent="0.35">
      <c r="C65" s="54"/>
    </row>
    <row r="66" spans="3:11" x14ac:dyDescent="0.35">
      <c r="C66" s="72" t="s">
        <v>47</v>
      </c>
    </row>
    <row r="67" spans="3:11" x14ac:dyDescent="0.35">
      <c r="C67" s="47" t="s">
        <v>113</v>
      </c>
    </row>
    <row r="68" spans="3:11" x14ac:dyDescent="0.35">
      <c r="D68" s="169" t="s">
        <v>8</v>
      </c>
      <c r="E68" s="169"/>
      <c r="G68" s="142"/>
      <c r="H68" s="173" t="s">
        <v>8</v>
      </c>
      <c r="I68" s="173"/>
      <c r="J68" s="142"/>
      <c r="K68" s="117"/>
    </row>
    <row r="69" spans="3:11" x14ac:dyDescent="0.35">
      <c r="C69" s="143" t="s">
        <v>0</v>
      </c>
      <c r="D69" s="131" t="s">
        <v>10</v>
      </c>
      <c r="E69" s="131" t="s">
        <v>11</v>
      </c>
      <c r="F69" s="131" t="s">
        <v>12</v>
      </c>
      <c r="G69" s="142" t="s">
        <v>0</v>
      </c>
      <c r="H69" s="142" t="s">
        <v>16</v>
      </c>
      <c r="I69" s="142" t="s">
        <v>17</v>
      </c>
      <c r="J69" s="142" t="s">
        <v>7</v>
      </c>
      <c r="K69" s="117"/>
    </row>
    <row r="70" spans="3:11" x14ac:dyDescent="0.35">
      <c r="C70" s="78" t="s">
        <v>40</v>
      </c>
      <c r="D70" s="79">
        <v>362</v>
      </c>
      <c r="E70" s="79">
        <v>204</v>
      </c>
      <c r="F70" s="80">
        <v>566</v>
      </c>
      <c r="G70" s="142" t="s">
        <v>42</v>
      </c>
      <c r="H70" s="144">
        <v>362</v>
      </c>
      <c r="I70" s="144">
        <v>204</v>
      </c>
      <c r="J70" s="144">
        <v>566</v>
      </c>
      <c r="K70" s="117"/>
    </row>
    <row r="71" spans="3:11" x14ac:dyDescent="0.35">
      <c r="C71" s="82" t="s">
        <v>41</v>
      </c>
      <c r="D71" s="79">
        <v>433</v>
      </c>
      <c r="E71" s="79">
        <v>360</v>
      </c>
      <c r="F71" s="80">
        <v>793</v>
      </c>
      <c r="G71" s="142" t="s">
        <v>43</v>
      </c>
      <c r="H71" s="144">
        <v>795</v>
      </c>
      <c r="I71" s="144">
        <v>564</v>
      </c>
      <c r="J71" s="144">
        <v>1359</v>
      </c>
      <c r="K71" s="117"/>
    </row>
    <row r="72" spans="3:11" x14ac:dyDescent="0.35">
      <c r="C72" s="78" t="s">
        <v>29</v>
      </c>
      <c r="D72" s="79">
        <v>453</v>
      </c>
      <c r="E72" s="79">
        <v>1192</v>
      </c>
      <c r="F72" s="80">
        <v>1645</v>
      </c>
      <c r="G72" s="142" t="s">
        <v>30</v>
      </c>
      <c r="H72" s="144">
        <v>1248</v>
      </c>
      <c r="I72" s="144">
        <v>1756</v>
      </c>
      <c r="J72" s="144">
        <v>3004</v>
      </c>
      <c r="K72" s="117"/>
    </row>
    <row r="73" spans="3:11" x14ac:dyDescent="0.35">
      <c r="C73" s="82" t="s">
        <v>1</v>
      </c>
      <c r="D73" s="79">
        <v>309</v>
      </c>
      <c r="E73" s="79">
        <v>2554</v>
      </c>
      <c r="F73" s="80">
        <v>2863</v>
      </c>
      <c r="G73" s="142" t="s">
        <v>111</v>
      </c>
      <c r="H73" s="144">
        <v>1557</v>
      </c>
      <c r="I73" s="144">
        <v>4310</v>
      </c>
      <c r="J73" s="144">
        <v>5867</v>
      </c>
      <c r="K73" s="117"/>
    </row>
    <row r="74" spans="3:11" x14ac:dyDescent="0.35">
      <c r="C74" s="78" t="s">
        <v>2</v>
      </c>
      <c r="D74" s="79">
        <v>585</v>
      </c>
      <c r="E74" s="79">
        <v>2523</v>
      </c>
      <c r="F74" s="80">
        <v>3108</v>
      </c>
      <c r="G74" s="142" t="s">
        <v>32</v>
      </c>
      <c r="H74" s="144">
        <v>2142</v>
      </c>
      <c r="I74" s="144">
        <v>6833</v>
      </c>
      <c r="J74" s="144">
        <v>8975</v>
      </c>
      <c r="K74" s="117"/>
    </row>
    <row r="75" spans="3:11" x14ac:dyDescent="0.35">
      <c r="C75" s="82" t="s">
        <v>3</v>
      </c>
      <c r="D75" s="79">
        <v>343</v>
      </c>
      <c r="E75" s="79">
        <v>1821</v>
      </c>
      <c r="F75" s="80">
        <v>2164</v>
      </c>
      <c r="G75" s="142" t="s">
        <v>33</v>
      </c>
      <c r="H75" s="144">
        <v>2485</v>
      </c>
      <c r="I75" s="144">
        <v>8654</v>
      </c>
      <c r="J75" s="144">
        <v>11139</v>
      </c>
      <c r="K75" s="117"/>
    </row>
    <row r="76" spans="3:11" x14ac:dyDescent="0.35">
      <c r="C76" s="78" t="s">
        <v>4</v>
      </c>
      <c r="D76" s="79">
        <v>500</v>
      </c>
      <c r="E76" s="79">
        <v>1996</v>
      </c>
      <c r="F76" s="80">
        <v>2496</v>
      </c>
      <c r="G76" s="142" t="s">
        <v>34</v>
      </c>
      <c r="H76" s="144">
        <v>2985</v>
      </c>
      <c r="I76" s="144">
        <v>10650</v>
      </c>
      <c r="J76" s="144">
        <v>13635</v>
      </c>
      <c r="K76" s="117"/>
    </row>
    <row r="77" spans="3:11" x14ac:dyDescent="0.35">
      <c r="C77" s="82" t="s">
        <v>5</v>
      </c>
      <c r="D77" s="79">
        <v>372</v>
      </c>
      <c r="E77" s="79">
        <v>1779</v>
      </c>
      <c r="F77" s="80">
        <v>2151</v>
      </c>
      <c r="G77" s="142" t="s">
        <v>35</v>
      </c>
      <c r="H77" s="144">
        <v>3357</v>
      </c>
      <c r="I77" s="144">
        <v>12429</v>
      </c>
      <c r="J77" s="144">
        <v>15786</v>
      </c>
      <c r="K77" s="117"/>
    </row>
    <row r="78" spans="3:11" x14ac:dyDescent="0.35">
      <c r="C78" s="78" t="s">
        <v>6</v>
      </c>
      <c r="D78" s="79">
        <v>758</v>
      </c>
      <c r="E78" s="79">
        <v>2206</v>
      </c>
      <c r="F78" s="80">
        <v>2964</v>
      </c>
      <c r="G78" s="142" t="s">
        <v>36</v>
      </c>
      <c r="H78" s="144">
        <v>4115</v>
      </c>
      <c r="I78" s="144">
        <v>14635</v>
      </c>
      <c r="J78" s="144">
        <v>18750</v>
      </c>
      <c r="K78" s="117"/>
    </row>
    <row r="79" spans="3:11" x14ac:dyDescent="0.35">
      <c r="C79" s="82" t="s">
        <v>18</v>
      </c>
      <c r="D79" s="79">
        <v>0</v>
      </c>
      <c r="E79" s="79">
        <v>0</v>
      </c>
      <c r="F79" s="80">
        <v>0</v>
      </c>
      <c r="G79" s="142" t="s">
        <v>37</v>
      </c>
      <c r="H79" s="144">
        <v>4115</v>
      </c>
      <c r="I79" s="144">
        <v>14635</v>
      </c>
      <c r="J79" s="144">
        <v>18750</v>
      </c>
      <c r="K79" s="117"/>
    </row>
    <row r="80" spans="3:11" x14ac:dyDescent="0.35">
      <c r="C80" s="78" t="s">
        <v>24</v>
      </c>
      <c r="D80" s="79">
        <v>0</v>
      </c>
      <c r="E80" s="79">
        <v>0</v>
      </c>
      <c r="F80" s="80">
        <v>0</v>
      </c>
      <c r="G80" s="142" t="s">
        <v>38</v>
      </c>
      <c r="H80" s="144">
        <v>4115</v>
      </c>
      <c r="I80" s="144">
        <v>14635</v>
      </c>
      <c r="J80" s="144">
        <v>18750</v>
      </c>
      <c r="K80" s="117"/>
    </row>
    <row r="81" spans="3:11" x14ac:dyDescent="0.35">
      <c r="C81" s="82" t="s">
        <v>25</v>
      </c>
      <c r="D81" s="79">
        <v>0</v>
      </c>
      <c r="E81" s="79">
        <v>0</v>
      </c>
      <c r="F81" s="80">
        <v>0</v>
      </c>
      <c r="G81" s="142" t="s">
        <v>39</v>
      </c>
      <c r="H81" s="144">
        <v>4115</v>
      </c>
      <c r="I81" s="144">
        <v>14635</v>
      </c>
      <c r="J81" s="144">
        <v>18750</v>
      </c>
      <c r="K81" s="117"/>
    </row>
    <row r="82" spans="3:11" x14ac:dyDescent="0.35">
      <c r="C82" s="121" t="s">
        <v>7</v>
      </c>
      <c r="D82" s="122">
        <v>4115</v>
      </c>
      <c r="E82" s="122">
        <v>14635</v>
      </c>
      <c r="F82" s="105">
        <v>18750</v>
      </c>
      <c r="G82" s="117"/>
      <c r="H82" s="117"/>
      <c r="I82" s="117"/>
      <c r="J82" s="117"/>
      <c r="K82" s="117"/>
    </row>
    <row r="83" spans="3:11" x14ac:dyDescent="0.35">
      <c r="G83" s="117"/>
      <c r="H83" s="117"/>
      <c r="I83" s="117"/>
      <c r="J83" s="117"/>
      <c r="K83" s="117"/>
    </row>
    <row r="84" spans="3:11" x14ac:dyDescent="0.35">
      <c r="C84" s="47" t="s">
        <v>44</v>
      </c>
      <c r="G84" s="117"/>
      <c r="H84" s="117"/>
      <c r="I84" s="117"/>
      <c r="J84" s="117"/>
      <c r="K84" s="117"/>
    </row>
    <row r="85" spans="3:11" x14ac:dyDescent="0.35">
      <c r="D85" s="169" t="s">
        <v>8</v>
      </c>
      <c r="E85" s="169"/>
      <c r="G85" s="117"/>
      <c r="H85" s="117"/>
      <c r="I85" s="117"/>
      <c r="J85" s="117"/>
      <c r="K85" s="117"/>
    </row>
    <row r="86" spans="3:11" x14ac:dyDescent="0.35">
      <c r="C86" s="131" t="s">
        <v>46</v>
      </c>
      <c r="D86" s="131" t="s">
        <v>10</v>
      </c>
      <c r="E86" s="131" t="s">
        <v>11</v>
      </c>
      <c r="F86" s="131" t="s">
        <v>12</v>
      </c>
      <c r="G86" s="117"/>
      <c r="H86" s="117"/>
      <c r="I86" s="117"/>
      <c r="J86" s="117"/>
      <c r="K86" s="117"/>
    </row>
    <row r="87" spans="3:11" x14ac:dyDescent="0.35">
      <c r="C87" s="78">
        <v>2022</v>
      </c>
      <c r="D87" s="134">
        <v>911</v>
      </c>
      <c r="E87" s="134">
        <v>474</v>
      </c>
      <c r="F87" s="123">
        <v>1385</v>
      </c>
      <c r="G87" s="117"/>
      <c r="H87" s="117"/>
      <c r="I87" s="117"/>
      <c r="J87" s="117"/>
      <c r="K87" s="117"/>
    </row>
    <row r="88" spans="3:11" x14ac:dyDescent="0.35">
      <c r="C88" s="82">
        <v>2023</v>
      </c>
      <c r="D88" s="87">
        <v>4603</v>
      </c>
      <c r="E88" s="87">
        <v>3557</v>
      </c>
      <c r="F88" s="128">
        <v>8160</v>
      </c>
      <c r="G88" s="117"/>
      <c r="H88" s="117"/>
      <c r="I88" s="117"/>
      <c r="J88" s="117"/>
      <c r="K88" s="117"/>
    </row>
    <row r="89" spans="3:11" x14ac:dyDescent="0.35">
      <c r="C89" s="88">
        <v>2024</v>
      </c>
      <c r="D89" s="89">
        <v>4115</v>
      </c>
      <c r="E89" s="89">
        <v>14635</v>
      </c>
      <c r="F89" s="129">
        <v>18750</v>
      </c>
      <c r="G89" s="117"/>
      <c r="H89" s="117"/>
      <c r="I89" s="117"/>
      <c r="J89" s="117"/>
      <c r="K89" s="117"/>
    </row>
    <row r="90" spans="3:11" x14ac:dyDescent="0.35">
      <c r="C90" s="83" t="s">
        <v>45</v>
      </c>
      <c r="D90" s="84">
        <v>9629</v>
      </c>
      <c r="E90" s="84">
        <v>18666</v>
      </c>
      <c r="F90" s="105">
        <v>28295</v>
      </c>
      <c r="G90" s="117"/>
      <c r="H90" s="117"/>
      <c r="I90" s="117"/>
      <c r="J90" s="117"/>
      <c r="K90" s="117"/>
    </row>
    <row r="91" spans="3:11" x14ac:dyDescent="0.35">
      <c r="G91" s="117"/>
      <c r="H91" s="117"/>
      <c r="I91" s="117"/>
      <c r="J91" s="117"/>
      <c r="K91" s="117"/>
    </row>
    <row r="93" spans="3:11" x14ac:dyDescent="0.35">
      <c r="C93" s="71" t="s">
        <v>103</v>
      </c>
    </row>
    <row r="94" spans="3:11" x14ac:dyDescent="0.35">
      <c r="C94" s="71"/>
    </row>
    <row r="95" spans="3:11" x14ac:dyDescent="0.35">
      <c r="C95" s="72" t="s">
        <v>116</v>
      </c>
    </row>
    <row r="96" spans="3:11" x14ac:dyDescent="0.35">
      <c r="C96" s="158" t="s">
        <v>28</v>
      </c>
      <c r="D96" s="158"/>
      <c r="E96" s="158"/>
      <c r="F96" s="158"/>
    </row>
    <row r="97" spans="7:9" x14ac:dyDescent="0.35">
      <c r="H97" s="155"/>
      <c r="I97" s="155"/>
    </row>
    <row r="98" spans="7:9" x14ac:dyDescent="0.35">
      <c r="G98" s="112"/>
      <c r="H98" s="74"/>
      <c r="I98" s="74"/>
    </row>
    <row r="99" spans="7:9" x14ac:dyDescent="0.35">
      <c r="G99" s="112"/>
      <c r="H99" s="74"/>
      <c r="I99" s="74"/>
    </row>
    <row r="100" spans="7:9" x14ac:dyDescent="0.35">
      <c r="G100" s="112"/>
      <c r="H100" s="74"/>
      <c r="I100" s="74"/>
    </row>
    <row r="101" spans="7:9" x14ac:dyDescent="0.35">
      <c r="G101" s="112"/>
      <c r="H101" s="74"/>
      <c r="I101" s="74"/>
    </row>
    <row r="102" spans="7:9" x14ac:dyDescent="0.35">
      <c r="G102" s="112"/>
      <c r="H102" s="74"/>
      <c r="I102" s="74"/>
    </row>
    <row r="103" spans="7:9" x14ac:dyDescent="0.35">
      <c r="G103" s="112"/>
      <c r="H103" s="74"/>
      <c r="I103" s="74"/>
    </row>
    <row r="104" spans="7:9" x14ac:dyDescent="0.35">
      <c r="G104" s="112"/>
      <c r="H104" s="74"/>
      <c r="I104" s="74"/>
    </row>
    <row r="105" spans="7:9" x14ac:dyDescent="0.35">
      <c r="G105" s="112"/>
      <c r="H105" s="74"/>
      <c r="I105" s="74"/>
    </row>
    <row r="106" spans="7:9" x14ac:dyDescent="0.35">
      <c r="G106" s="112"/>
      <c r="H106" s="74"/>
      <c r="I106" s="74"/>
    </row>
    <row r="107" spans="7:9" x14ac:dyDescent="0.35">
      <c r="G107" s="112"/>
      <c r="H107" s="74"/>
      <c r="I107" s="74"/>
    </row>
    <row r="108" spans="7:9" x14ac:dyDescent="0.35">
      <c r="G108" s="112"/>
      <c r="H108" s="74"/>
      <c r="I108" s="74"/>
    </row>
    <row r="109" spans="7:9" x14ac:dyDescent="0.35">
      <c r="G109" s="74"/>
      <c r="H109" s="74"/>
      <c r="I109" s="74"/>
    </row>
  </sheetData>
  <mergeCells count="16">
    <mergeCell ref="G37:H37"/>
    <mergeCell ref="H97:I97"/>
    <mergeCell ref="C96:F96"/>
    <mergeCell ref="D37:E37"/>
    <mergeCell ref="H68:I68"/>
    <mergeCell ref="D68:E68"/>
    <mergeCell ref="D38:F38"/>
    <mergeCell ref="G38:I38"/>
    <mergeCell ref="D56:F56"/>
    <mergeCell ref="G56:I56"/>
    <mergeCell ref="C7:E7"/>
    <mergeCell ref="D11:E11"/>
    <mergeCell ref="D10:E10"/>
    <mergeCell ref="C64:E64"/>
    <mergeCell ref="D85:E85"/>
    <mergeCell ref="D28:E28"/>
  </mergeCells>
  <phoneticPr fontId="3" type="noConversion"/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0C586-57D2-4346-AF13-C3555722BB86}">
  <dimension ref="A2:X54"/>
  <sheetViews>
    <sheetView showGridLines="0" zoomScale="70" zoomScaleNormal="70" workbookViewId="0">
      <pane xSplit="1" ySplit="2" topLeftCell="B6" activePane="bottomRight" state="frozen"/>
      <selection pane="topRight" activeCell="B1" sqref="B1"/>
      <selection pane="bottomLeft" activeCell="A3" sqref="A3"/>
      <selection pane="bottomRight" activeCell="E16" sqref="E16"/>
    </sheetView>
  </sheetViews>
  <sheetFormatPr baseColWidth="10" defaultRowHeight="18.75" x14ac:dyDescent="0.35"/>
  <cols>
    <col min="1" max="1" width="2.85546875" style="47" customWidth="1"/>
    <col min="2" max="2" width="2.28515625" style="47" customWidth="1"/>
    <col min="3" max="3" width="24.5703125" style="47" customWidth="1"/>
    <col min="4" max="4" width="18" style="47" bestFit="1" customWidth="1"/>
    <col min="5" max="5" width="25.5703125" style="47" bestFit="1" customWidth="1"/>
    <col min="6" max="6" width="16" style="47" bestFit="1" customWidth="1"/>
    <col min="7" max="7" width="32.85546875" style="47" customWidth="1"/>
    <col min="8" max="8" width="15.85546875" style="47" bestFit="1" customWidth="1"/>
    <col min="9" max="9" width="25.140625" style="47" customWidth="1"/>
    <col min="10" max="10" width="16.140625" style="47" customWidth="1"/>
    <col min="11" max="11" width="51.140625" style="47" customWidth="1"/>
    <col min="12" max="12" width="31" style="47" customWidth="1"/>
    <col min="13" max="13" width="46" style="47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35">
      <c r="C2" s="46" t="s">
        <v>110</v>
      </c>
    </row>
    <row r="4" spans="3:24" x14ac:dyDescent="0.35">
      <c r="C4" s="47" t="s">
        <v>117</v>
      </c>
    </row>
    <row r="5" spans="3:24" x14ac:dyDescent="0.35">
      <c r="C5" s="47" t="s">
        <v>113</v>
      </c>
    </row>
    <row r="6" spans="3:24" x14ac:dyDescent="0.35">
      <c r="V6" s="3" t="s">
        <v>19</v>
      </c>
      <c r="W6" s="3" t="s">
        <v>20</v>
      </c>
      <c r="X6" s="3"/>
    </row>
    <row r="7" spans="3:24" ht="28.5" customHeight="1" x14ac:dyDescent="0.35">
      <c r="C7" s="153" t="s">
        <v>75</v>
      </c>
      <c r="D7" s="153"/>
      <c r="E7" s="153"/>
      <c r="F7" s="153"/>
    </row>
    <row r="8" spans="3:24" x14ac:dyDescent="0.35">
      <c r="C8" s="72" t="s">
        <v>76</v>
      </c>
    </row>
    <row r="9" spans="3:24" x14ac:dyDescent="0.35">
      <c r="C9" s="47" t="s">
        <v>113</v>
      </c>
    </row>
    <row r="10" spans="3:24" x14ac:dyDescent="0.35">
      <c r="D10" s="169" t="s">
        <v>79</v>
      </c>
      <c r="E10" s="169"/>
    </row>
    <row r="11" spans="3:24" x14ac:dyDescent="0.35">
      <c r="C11" s="143" t="s">
        <v>0</v>
      </c>
      <c r="D11" s="131" t="s">
        <v>77</v>
      </c>
      <c r="E11" s="131" t="s">
        <v>78</v>
      </c>
      <c r="F11" s="131" t="s">
        <v>12</v>
      </c>
    </row>
    <row r="12" spans="3:24" x14ac:dyDescent="0.35">
      <c r="C12" s="78" t="s">
        <v>40</v>
      </c>
      <c r="D12" s="134">
        <v>7986497.7999999998</v>
      </c>
      <c r="E12" s="134">
        <v>25800802.800000001</v>
      </c>
      <c r="F12" s="129">
        <v>33787300.600000001</v>
      </c>
    </row>
    <row r="13" spans="3:24" x14ac:dyDescent="0.35">
      <c r="C13" s="82" t="s">
        <v>41</v>
      </c>
      <c r="D13" s="87">
        <v>7956741.6099999994</v>
      </c>
      <c r="E13" s="87">
        <v>24904257.390000001</v>
      </c>
      <c r="F13" s="145">
        <v>32860999</v>
      </c>
    </row>
    <row r="14" spans="3:24" x14ac:dyDescent="0.35">
      <c r="C14" s="78" t="s">
        <v>29</v>
      </c>
      <c r="D14" s="134">
        <v>8993584.6900000013</v>
      </c>
      <c r="E14" s="134">
        <v>29215588.690000001</v>
      </c>
      <c r="F14" s="129">
        <v>38209173.380000003</v>
      </c>
    </row>
    <row r="15" spans="3:24" x14ac:dyDescent="0.35">
      <c r="C15" s="82" t="s">
        <v>1</v>
      </c>
      <c r="D15" s="87">
        <v>8931557.3599999994</v>
      </c>
      <c r="E15" s="87">
        <v>29571382.599999998</v>
      </c>
      <c r="F15" s="145">
        <v>38502939.959999993</v>
      </c>
    </row>
    <row r="16" spans="3:24" x14ac:dyDescent="0.35">
      <c r="C16" s="78" t="s">
        <v>2</v>
      </c>
      <c r="D16" s="134">
        <v>9057669.5499999989</v>
      </c>
      <c r="E16" s="134">
        <v>31076164.900000002</v>
      </c>
      <c r="F16" s="145">
        <v>40133834.450000003</v>
      </c>
    </row>
    <row r="17" spans="3:7" x14ac:dyDescent="0.35">
      <c r="C17" s="82" t="s">
        <v>3</v>
      </c>
      <c r="D17" s="87">
        <v>9359616.7599999998</v>
      </c>
      <c r="E17" s="87">
        <v>30234051.600000001</v>
      </c>
      <c r="F17" s="145">
        <v>39593668.359999999</v>
      </c>
    </row>
    <row r="18" spans="3:7" x14ac:dyDescent="0.35">
      <c r="C18" s="78" t="s">
        <v>4</v>
      </c>
      <c r="D18" s="134">
        <v>8643410.1800000016</v>
      </c>
      <c r="E18" s="134">
        <v>29888176.099999998</v>
      </c>
      <c r="F18" s="145">
        <v>38531586.280000001</v>
      </c>
    </row>
    <row r="19" spans="3:7" x14ac:dyDescent="0.35">
      <c r="C19" s="82" t="s">
        <v>5</v>
      </c>
      <c r="D19" s="87">
        <v>8333030.6700000009</v>
      </c>
      <c r="E19" s="87">
        <v>30841313.499999996</v>
      </c>
      <c r="F19" s="145">
        <v>39174344.169999994</v>
      </c>
    </row>
    <row r="20" spans="3:7" x14ac:dyDescent="0.35">
      <c r="C20" s="78" t="s">
        <v>6</v>
      </c>
      <c r="D20" s="134">
        <v>8657247.3600000013</v>
      </c>
      <c r="E20" s="134">
        <v>27338722.68</v>
      </c>
      <c r="F20" s="145">
        <v>35995970.039999999</v>
      </c>
    </row>
    <row r="21" spans="3:7" x14ac:dyDescent="0.35">
      <c r="C21" s="82" t="s">
        <v>18</v>
      </c>
      <c r="D21" s="87">
        <v>0</v>
      </c>
      <c r="E21" s="87">
        <v>0</v>
      </c>
      <c r="F21" s="145">
        <v>0</v>
      </c>
    </row>
    <row r="22" spans="3:7" x14ac:dyDescent="0.35">
      <c r="C22" s="78" t="s">
        <v>24</v>
      </c>
      <c r="D22" s="134">
        <v>0</v>
      </c>
      <c r="E22" s="134">
        <v>0</v>
      </c>
      <c r="F22" s="145">
        <v>0</v>
      </c>
    </row>
    <row r="23" spans="3:7" x14ac:dyDescent="0.35">
      <c r="C23" s="82" t="s">
        <v>25</v>
      </c>
      <c r="D23" s="87">
        <v>0</v>
      </c>
      <c r="E23" s="87">
        <v>0</v>
      </c>
      <c r="F23" s="145">
        <v>0</v>
      </c>
    </row>
    <row r="24" spans="3:7" ht="20.25" customHeight="1" x14ac:dyDescent="0.35">
      <c r="C24" s="121" t="s">
        <v>7</v>
      </c>
      <c r="D24" s="122">
        <v>77919355.979999989</v>
      </c>
      <c r="E24" s="122">
        <v>258870460.25999999</v>
      </c>
      <c r="F24" s="105">
        <v>336789816.24000001</v>
      </c>
    </row>
    <row r="25" spans="3:7" ht="20.25" customHeight="1" x14ac:dyDescent="0.35">
      <c r="D25" s="146">
        <v>77919.355979999993</v>
      </c>
      <c r="E25" s="146">
        <v>258870.46025999999</v>
      </c>
      <c r="F25" s="146">
        <v>336789.81624000001</v>
      </c>
      <c r="G25" s="147"/>
    </row>
    <row r="26" spans="3:7" ht="20.25" customHeight="1" x14ac:dyDescent="0.35"/>
    <row r="27" spans="3:7" x14ac:dyDescent="0.35">
      <c r="D27" s="169" t="s">
        <v>79</v>
      </c>
      <c r="E27" s="169"/>
    </row>
    <row r="28" spans="3:7" x14ac:dyDescent="0.35">
      <c r="C28" s="131" t="s">
        <v>46</v>
      </c>
      <c r="D28" s="131" t="s">
        <v>77</v>
      </c>
      <c r="E28" s="131" t="s">
        <v>78</v>
      </c>
      <c r="F28" s="131" t="s">
        <v>12</v>
      </c>
    </row>
    <row r="29" spans="3:7" x14ac:dyDescent="0.35">
      <c r="C29" s="78">
        <v>2022</v>
      </c>
      <c r="D29" s="134">
        <v>0</v>
      </c>
      <c r="E29" s="134">
        <v>5188</v>
      </c>
      <c r="F29" s="123">
        <v>5188</v>
      </c>
    </row>
    <row r="30" spans="3:7" x14ac:dyDescent="0.35">
      <c r="C30" s="82">
        <v>2023</v>
      </c>
      <c r="D30" s="87">
        <v>45326190</v>
      </c>
      <c r="E30" s="87">
        <v>140993640</v>
      </c>
      <c r="F30" s="128">
        <v>186319830</v>
      </c>
    </row>
    <row r="31" spans="3:7" x14ac:dyDescent="0.35">
      <c r="C31" s="88">
        <v>2024</v>
      </c>
      <c r="D31" s="89">
        <v>77919355.979999989</v>
      </c>
      <c r="E31" s="89">
        <v>258870460.25999999</v>
      </c>
      <c r="F31" s="129">
        <v>336789816.24000001</v>
      </c>
    </row>
    <row r="32" spans="3:7" x14ac:dyDescent="0.35">
      <c r="C32" s="83" t="s">
        <v>45</v>
      </c>
      <c r="D32" s="84">
        <v>123245545.97999999</v>
      </c>
      <c r="E32" s="84">
        <v>399869288.25999999</v>
      </c>
      <c r="F32" s="84">
        <v>523114834.24000001</v>
      </c>
    </row>
    <row r="33" spans="1:13" x14ac:dyDescent="0.35">
      <c r="F33" s="148">
        <v>523114.83424</v>
      </c>
    </row>
    <row r="35" spans="1:13" s="18" customFormat="1" ht="15" x14ac:dyDescent="0.3">
      <c r="A35" s="149"/>
      <c r="B35" s="149"/>
      <c r="C35" s="70" t="s">
        <v>82</v>
      </c>
      <c r="D35" s="149"/>
      <c r="E35" s="149"/>
      <c r="F35" s="149"/>
      <c r="G35" s="149"/>
      <c r="H35" s="149"/>
      <c r="I35" s="149"/>
      <c r="J35" s="149"/>
      <c r="K35" s="149"/>
      <c r="L35" s="149"/>
      <c r="M35" s="149"/>
    </row>
    <row r="36" spans="1:13" s="18" customFormat="1" ht="15" x14ac:dyDescent="0.3">
      <c r="A36" s="149"/>
      <c r="B36" s="149"/>
      <c r="C36" s="70" t="s">
        <v>88</v>
      </c>
      <c r="D36" s="149"/>
      <c r="E36" s="149"/>
      <c r="F36" s="149"/>
      <c r="G36" s="149"/>
      <c r="H36" s="149"/>
      <c r="I36" s="149"/>
      <c r="J36" s="149"/>
      <c r="K36" s="149"/>
      <c r="L36" s="149"/>
      <c r="M36" s="149"/>
    </row>
    <row r="37" spans="1:13" s="18" customFormat="1" ht="15" x14ac:dyDescent="0.3">
      <c r="A37" s="149"/>
      <c r="B37" s="149"/>
      <c r="C37" s="70" t="s">
        <v>102</v>
      </c>
      <c r="D37" s="149"/>
      <c r="E37" s="149"/>
      <c r="F37" s="149"/>
      <c r="G37" s="149"/>
      <c r="H37" s="149"/>
      <c r="I37" s="149"/>
      <c r="J37" s="149"/>
      <c r="K37" s="149"/>
      <c r="L37" s="149"/>
      <c r="M37" s="149"/>
    </row>
    <row r="38" spans="1:13" s="18" customFormat="1" ht="15" x14ac:dyDescent="0.3">
      <c r="A38" s="149"/>
      <c r="B38" s="149"/>
      <c r="C38" s="70"/>
      <c r="D38" s="149"/>
      <c r="E38" s="149"/>
      <c r="F38" s="149"/>
      <c r="G38" s="149"/>
      <c r="H38" s="149"/>
      <c r="I38" s="149"/>
      <c r="J38" s="149"/>
      <c r="K38" s="149"/>
      <c r="L38" s="149"/>
      <c r="M38" s="149"/>
    </row>
    <row r="39" spans="1:13" x14ac:dyDescent="0.35">
      <c r="C39" s="71"/>
    </row>
    <row r="40" spans="1:13" x14ac:dyDescent="0.35">
      <c r="C40" s="72" t="s">
        <v>116</v>
      </c>
    </row>
    <row r="41" spans="1:13" x14ac:dyDescent="0.35">
      <c r="C41" s="158" t="s">
        <v>28</v>
      </c>
      <c r="D41" s="158"/>
      <c r="E41" s="158"/>
      <c r="F41" s="158"/>
    </row>
    <row r="42" spans="1:13" x14ac:dyDescent="0.35">
      <c r="H42" s="155"/>
      <c r="I42" s="155"/>
    </row>
    <row r="43" spans="1:13" x14ac:dyDescent="0.35">
      <c r="G43" s="112"/>
      <c r="H43" s="74"/>
      <c r="I43" s="74"/>
    </row>
    <row r="44" spans="1:13" x14ac:dyDescent="0.35">
      <c r="G44" s="112"/>
      <c r="H44" s="74"/>
      <c r="I44" s="74"/>
    </row>
    <row r="45" spans="1:13" x14ac:dyDescent="0.35">
      <c r="G45" s="112"/>
      <c r="H45" s="74"/>
      <c r="I45" s="74"/>
    </row>
    <row r="46" spans="1:13" x14ac:dyDescent="0.35">
      <c r="G46" s="112"/>
      <c r="H46" s="74"/>
      <c r="I46" s="74"/>
    </row>
    <row r="47" spans="1:13" x14ac:dyDescent="0.35">
      <c r="G47" s="112"/>
      <c r="H47" s="74"/>
      <c r="I47" s="74"/>
    </row>
    <row r="48" spans="1:13" x14ac:dyDescent="0.35">
      <c r="G48" s="112"/>
      <c r="H48" s="74"/>
      <c r="I48" s="74"/>
    </row>
    <row r="49" spans="7:9" x14ac:dyDescent="0.35">
      <c r="G49" s="112"/>
      <c r="H49" s="74"/>
      <c r="I49" s="74"/>
    </row>
    <row r="50" spans="7:9" x14ac:dyDescent="0.35">
      <c r="G50" s="112"/>
      <c r="H50" s="74"/>
      <c r="I50" s="74"/>
    </row>
    <row r="51" spans="7:9" x14ac:dyDescent="0.35">
      <c r="G51" s="112"/>
      <c r="H51" s="74"/>
      <c r="I51" s="74"/>
    </row>
    <row r="52" spans="7:9" x14ac:dyDescent="0.35">
      <c r="G52" s="112"/>
      <c r="H52" s="74"/>
      <c r="I52" s="74"/>
    </row>
    <row r="53" spans="7:9" x14ac:dyDescent="0.35">
      <c r="G53" s="112"/>
      <c r="H53" s="74"/>
      <c r="I53" s="74"/>
    </row>
    <row r="54" spans="7:9" x14ac:dyDescent="0.35">
      <c r="G54" s="74"/>
      <c r="H54" s="74"/>
      <c r="I54" s="74"/>
    </row>
  </sheetData>
  <mergeCells count="5">
    <mergeCell ref="H42:I42"/>
    <mergeCell ref="D10:E10"/>
    <mergeCell ref="D27:E27"/>
    <mergeCell ref="C41:F41"/>
    <mergeCell ref="C7:F7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56631-F966-4DA5-B799-51148C3CB427}">
  <dimension ref="B3:J15"/>
  <sheetViews>
    <sheetView workbookViewId="0">
      <selection activeCell="G28" sqref="G28"/>
    </sheetView>
  </sheetViews>
  <sheetFormatPr baseColWidth="10" defaultRowHeight="15" x14ac:dyDescent="0.25"/>
  <cols>
    <col min="2" max="2" width="15.42578125" bestFit="1" customWidth="1"/>
    <col min="3" max="3" width="14.5703125" bestFit="1" customWidth="1"/>
    <col min="6" max="6" width="15.42578125" bestFit="1" customWidth="1"/>
    <col min="7" max="7" width="14.5703125" bestFit="1" customWidth="1"/>
    <col min="10" max="10" width="33.140625" bestFit="1" customWidth="1"/>
  </cols>
  <sheetData>
    <row r="3" spans="2:10" ht="21.75" x14ac:dyDescent="0.4">
      <c r="B3" s="175" t="s">
        <v>9</v>
      </c>
      <c r="C3" s="175"/>
      <c r="D3" s="175"/>
      <c r="E3" s="31"/>
      <c r="F3" s="175" t="s">
        <v>8</v>
      </c>
      <c r="G3" s="175"/>
      <c r="H3" s="175"/>
      <c r="I3" s="6"/>
      <c r="J3" s="32" t="s">
        <v>94</v>
      </c>
    </row>
    <row r="6" spans="2:10" ht="21.75" x14ac:dyDescent="0.25">
      <c r="B6" s="174" t="s">
        <v>105</v>
      </c>
      <c r="C6" s="174"/>
      <c r="D6" s="174"/>
      <c r="F6" s="174" t="s">
        <v>105</v>
      </c>
      <c r="G6" s="174"/>
      <c r="H6" s="174"/>
      <c r="J6" s="33" t="s">
        <v>107</v>
      </c>
    </row>
    <row r="7" spans="2:10" ht="21.75" x14ac:dyDescent="0.25">
      <c r="B7" s="35" t="s">
        <v>91</v>
      </c>
      <c r="C7" s="176">
        <f>'Esquema Operativo'!F16-Operaciones!F24</f>
        <v>-13992</v>
      </c>
      <c r="D7" s="176"/>
      <c r="F7" s="35" t="s">
        <v>91</v>
      </c>
      <c r="G7" s="176">
        <f>'Esquema Operativo'!J16-Pasajeros!$F$25</f>
        <v>-1821578</v>
      </c>
      <c r="H7" s="176"/>
      <c r="J7" s="41" cm="1">
        <f t="array" ref="J7:J8">'Esquema Operativo'!M16:M17-Carga!F24</f>
        <v>-150469986.24000001</v>
      </c>
    </row>
    <row r="8" spans="2:10" ht="21.75" x14ac:dyDescent="0.25">
      <c r="B8" s="36" t="s">
        <v>92</v>
      </c>
      <c r="C8" s="177">
        <f>'Esquema Operativo'!F17-Operaciones!F80</f>
        <v>311</v>
      </c>
      <c r="D8" s="177"/>
      <c r="F8" s="36" t="s">
        <v>92</v>
      </c>
      <c r="G8" s="177">
        <f>'Esquema Operativo'!J17-Pasajeros!$F$82</f>
        <v>-10590</v>
      </c>
      <c r="H8" s="177"/>
      <c r="J8" s="42">
        <v>-336789816.24000001</v>
      </c>
    </row>
    <row r="9" spans="2:10" ht="21.75" x14ac:dyDescent="0.25">
      <c r="B9" s="35" t="s">
        <v>93</v>
      </c>
      <c r="C9" s="176">
        <f>'Esquema Operativo'!F18-Operaciones!F107</f>
        <v>-4452</v>
      </c>
      <c r="D9" s="176"/>
    </row>
    <row r="12" spans="2:10" ht="21.75" x14ac:dyDescent="0.25">
      <c r="B12" s="174" t="s">
        <v>106</v>
      </c>
      <c r="C12" s="174"/>
      <c r="D12" s="174"/>
      <c r="F12" s="174" t="s">
        <v>106</v>
      </c>
      <c r="G12" s="174"/>
      <c r="H12" s="174"/>
      <c r="J12" s="33" t="s">
        <v>108</v>
      </c>
    </row>
    <row r="13" spans="2:10" ht="21.75" x14ac:dyDescent="0.25">
      <c r="B13" s="35" t="s">
        <v>91</v>
      </c>
      <c r="C13" s="176">
        <f>'Esquema Operativo'!F24-Operaciones!F32</f>
        <v>0</v>
      </c>
      <c r="D13" s="176"/>
      <c r="F13" s="35" t="s">
        <v>91</v>
      </c>
      <c r="G13" s="176">
        <f>'Esquema Operativo'!J24-Pasajeros!$F$33</f>
        <v>0</v>
      </c>
      <c r="H13" s="176"/>
      <c r="J13" s="41" cm="1">
        <f t="array" ref="J13:J14">'Esquema Operativo'!M24:M25-Carga!F32</f>
        <v>0</v>
      </c>
    </row>
    <row r="14" spans="2:10" ht="21.75" x14ac:dyDescent="0.25">
      <c r="B14" s="36" t="s">
        <v>92</v>
      </c>
      <c r="C14" s="177">
        <f>'Esquema Operativo'!F25-Operaciones!F88</f>
        <v>0</v>
      </c>
      <c r="D14" s="177"/>
      <c r="F14" s="36" t="s">
        <v>92</v>
      </c>
      <c r="G14" s="177">
        <f>'Esquema Operativo'!J25-Pasajeros!$F$90</f>
        <v>0</v>
      </c>
      <c r="H14" s="177"/>
      <c r="J14" s="42">
        <v>-523114834.24000001</v>
      </c>
    </row>
    <row r="15" spans="2:10" ht="21.75" x14ac:dyDescent="0.25">
      <c r="B15" s="35" t="s">
        <v>93</v>
      </c>
      <c r="C15" s="176">
        <f>'Esquema Operativo'!F26-Operaciones!F115</f>
        <v>0</v>
      </c>
      <c r="D15" s="176"/>
    </row>
  </sheetData>
  <mergeCells count="16">
    <mergeCell ref="C13:D13"/>
    <mergeCell ref="C14:D14"/>
    <mergeCell ref="C15:D15"/>
    <mergeCell ref="G7:H7"/>
    <mergeCell ref="G8:H8"/>
    <mergeCell ref="G13:H13"/>
    <mergeCell ref="G14:H14"/>
    <mergeCell ref="B6:D6"/>
    <mergeCell ref="B12:D12"/>
    <mergeCell ref="B3:D3"/>
    <mergeCell ref="F3:H3"/>
    <mergeCell ref="F6:H6"/>
    <mergeCell ref="F12:H12"/>
    <mergeCell ref="C7:D7"/>
    <mergeCell ref="C8:D8"/>
    <mergeCell ref="C9:D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03D9-A79C-4C61-A939-8CD0FD490C69}">
  <dimension ref="B2:X97"/>
  <sheetViews>
    <sheetView topLeftCell="B40" zoomScale="85" zoomScaleNormal="85" workbookViewId="0">
      <selection activeCell="B74" sqref="B74"/>
    </sheetView>
  </sheetViews>
  <sheetFormatPr baseColWidth="10" defaultColWidth="23.85546875" defaultRowHeight="15" x14ac:dyDescent="0.3"/>
  <cols>
    <col min="1" max="1" width="4.140625" style="18" customWidth="1"/>
    <col min="2" max="2" width="8.140625" style="18" bestFit="1" customWidth="1"/>
    <col min="3" max="3" width="27.7109375" style="18" customWidth="1"/>
    <col min="4" max="4" width="14.42578125" style="18" bestFit="1" customWidth="1"/>
    <col min="5" max="5" width="20.5703125" style="18" bestFit="1" customWidth="1"/>
    <col min="6" max="6" width="19" style="18" customWidth="1"/>
    <col min="7" max="7" width="15.5703125" style="18" bestFit="1" customWidth="1"/>
    <col min="8" max="8" width="7.5703125" style="18" customWidth="1"/>
    <col min="9" max="9" width="6" style="18" bestFit="1" customWidth="1"/>
    <col min="10" max="10" width="15.5703125" style="18" bestFit="1" customWidth="1"/>
    <col min="11" max="11" width="14.42578125" style="18" bestFit="1" customWidth="1"/>
    <col min="12" max="12" width="20.5703125" style="18" bestFit="1" customWidth="1"/>
    <col min="13" max="13" width="11.7109375" style="18" bestFit="1" customWidth="1"/>
    <col min="14" max="14" width="15.5703125" style="18" bestFit="1" customWidth="1"/>
    <col min="15" max="15" width="23.85546875" style="18"/>
    <col min="16" max="16" width="6.28515625" style="18" bestFit="1" customWidth="1"/>
    <col min="17" max="17" width="9" style="18" bestFit="1" customWidth="1"/>
    <col min="18" max="18" width="9.140625" style="18" bestFit="1" customWidth="1"/>
    <col min="19" max="19" width="10.140625" style="37" bestFit="1" customWidth="1"/>
    <col min="20" max="20" width="23.85546875" style="18"/>
    <col min="21" max="21" width="6.28515625" style="18" bestFit="1" customWidth="1"/>
    <col min="22" max="23" width="8.7109375" style="18" bestFit="1" customWidth="1"/>
    <col min="24" max="24" width="9.7109375" style="18" bestFit="1" customWidth="1"/>
    <col min="25" max="16384" width="23.85546875" style="18"/>
  </cols>
  <sheetData>
    <row r="2" spans="2:24" x14ac:dyDescent="0.3">
      <c r="C2" s="18" t="s">
        <v>8</v>
      </c>
      <c r="J2" s="18" t="s">
        <v>9</v>
      </c>
      <c r="P2" s="181" t="s">
        <v>8</v>
      </c>
      <c r="Q2" s="181"/>
      <c r="R2" s="181"/>
      <c r="S2" s="181"/>
      <c r="U2" s="181" t="s">
        <v>9</v>
      </c>
      <c r="V2" s="181"/>
      <c r="W2" s="181"/>
      <c r="X2" s="181"/>
    </row>
    <row r="3" spans="2:24" x14ac:dyDescent="0.3">
      <c r="X3" s="37"/>
    </row>
    <row r="4" spans="2:24" ht="30" x14ac:dyDescent="0.3">
      <c r="B4" s="7" t="s">
        <v>46</v>
      </c>
      <c r="C4" s="7" t="s">
        <v>0</v>
      </c>
      <c r="D4" s="7" t="s">
        <v>10</v>
      </c>
      <c r="E4" s="7" t="s">
        <v>11</v>
      </c>
      <c r="F4" s="7" t="s">
        <v>12</v>
      </c>
      <c r="G4" s="7" t="s">
        <v>53</v>
      </c>
      <c r="I4" s="7" t="s">
        <v>46</v>
      </c>
      <c r="J4" s="7" t="s">
        <v>0</v>
      </c>
      <c r="K4" s="7" t="s">
        <v>10</v>
      </c>
      <c r="L4" s="7" t="s">
        <v>11</v>
      </c>
      <c r="M4" s="7" t="s">
        <v>12</v>
      </c>
      <c r="N4" s="7" t="s">
        <v>53</v>
      </c>
      <c r="P4" s="7" t="s">
        <v>0</v>
      </c>
      <c r="Q4" s="7">
        <v>2022</v>
      </c>
      <c r="R4" s="7">
        <v>2023</v>
      </c>
      <c r="S4" s="7" t="s">
        <v>98</v>
      </c>
      <c r="U4" s="7" t="s">
        <v>0</v>
      </c>
      <c r="V4" s="7">
        <v>2022</v>
      </c>
      <c r="W4" s="7">
        <v>2023</v>
      </c>
      <c r="X4" s="7" t="s">
        <v>98</v>
      </c>
    </row>
    <row r="5" spans="2:24" x14ac:dyDescent="0.3">
      <c r="B5" s="182">
        <v>2022</v>
      </c>
      <c r="C5" s="8" t="s">
        <v>70</v>
      </c>
      <c r="D5" s="9">
        <v>14024</v>
      </c>
      <c r="E5" s="10">
        <v>201</v>
      </c>
      <c r="F5" s="11">
        <v>14225</v>
      </c>
      <c r="G5" s="11">
        <v>14225</v>
      </c>
      <c r="I5" s="182">
        <v>2022</v>
      </c>
      <c r="J5" s="8" t="s">
        <v>70</v>
      </c>
      <c r="K5" s="9">
        <v>135</v>
      </c>
      <c r="L5" s="10">
        <v>3</v>
      </c>
      <c r="M5" s="11">
        <f>L5+K5</f>
        <v>138</v>
      </c>
      <c r="N5" s="11">
        <f>M5</f>
        <v>138</v>
      </c>
      <c r="P5" s="8" t="s">
        <v>42</v>
      </c>
      <c r="Q5" s="9"/>
      <c r="R5" s="9">
        <v>186572</v>
      </c>
      <c r="S5" s="38"/>
      <c r="U5" s="8" t="s">
        <v>42</v>
      </c>
      <c r="V5" s="9"/>
      <c r="W5" s="9">
        <v>1856</v>
      </c>
      <c r="X5" s="38"/>
    </row>
    <row r="6" spans="2:24" x14ac:dyDescent="0.3">
      <c r="B6" s="182"/>
      <c r="C6" s="12" t="s">
        <v>31</v>
      </c>
      <c r="D6" s="13">
        <v>35204</v>
      </c>
      <c r="E6" s="14">
        <v>389</v>
      </c>
      <c r="F6" s="15">
        <v>35593</v>
      </c>
      <c r="G6" s="15">
        <f>G5+F6</f>
        <v>49818</v>
      </c>
      <c r="I6" s="182"/>
      <c r="J6" s="12" t="s">
        <v>31</v>
      </c>
      <c r="K6" s="13">
        <v>352</v>
      </c>
      <c r="L6" s="14">
        <v>4</v>
      </c>
      <c r="M6" s="15">
        <f>L6+K6</f>
        <v>356</v>
      </c>
      <c r="N6" s="15">
        <f>M6+N5</f>
        <v>494</v>
      </c>
      <c r="P6" s="12" t="s">
        <v>43</v>
      </c>
      <c r="Q6" s="13"/>
      <c r="R6" s="13">
        <v>165315</v>
      </c>
      <c r="S6" s="39"/>
      <c r="U6" s="12" t="s">
        <v>43</v>
      </c>
      <c r="V6" s="13"/>
      <c r="W6" s="13">
        <v>1650</v>
      </c>
      <c r="X6" s="39"/>
    </row>
    <row r="7" spans="2:24" x14ac:dyDescent="0.3">
      <c r="B7" s="182"/>
      <c r="C7" s="8" t="s">
        <v>32</v>
      </c>
      <c r="D7" s="9">
        <v>35891</v>
      </c>
      <c r="E7" s="10">
        <v>514</v>
      </c>
      <c r="F7" s="11">
        <v>36405</v>
      </c>
      <c r="G7" s="11">
        <f t="shared" ref="G7:G17" si="0">G6+F7</f>
        <v>86223</v>
      </c>
      <c r="I7" s="182"/>
      <c r="J7" s="8" t="s">
        <v>32</v>
      </c>
      <c r="K7" s="9">
        <v>365</v>
      </c>
      <c r="L7" s="10">
        <v>6</v>
      </c>
      <c r="M7" s="11">
        <f t="shared" ref="M7:M17" si="1">L7+K7</f>
        <v>371</v>
      </c>
      <c r="N7" s="11">
        <f t="shared" ref="N7:N18" si="2">M7+N6</f>
        <v>865</v>
      </c>
      <c r="P7" s="8" t="s">
        <v>30</v>
      </c>
      <c r="Q7" s="9">
        <v>14225</v>
      </c>
      <c r="R7" s="9">
        <v>196339</v>
      </c>
      <c r="S7" s="38">
        <f>(R7/Q7)-1</f>
        <v>12.802390158172232</v>
      </c>
      <c r="U7" s="8" t="s">
        <v>30</v>
      </c>
      <c r="V7" s="9">
        <v>138</v>
      </c>
      <c r="W7" s="9">
        <v>1840</v>
      </c>
      <c r="X7" s="38">
        <f>(W7/V7)-1</f>
        <v>12.333333333333334</v>
      </c>
    </row>
    <row r="8" spans="2:24" x14ac:dyDescent="0.3">
      <c r="B8" s="182"/>
      <c r="C8" s="12" t="s">
        <v>33</v>
      </c>
      <c r="D8" s="13">
        <v>32899</v>
      </c>
      <c r="E8" s="14">
        <v>455</v>
      </c>
      <c r="F8" s="15">
        <v>33354</v>
      </c>
      <c r="G8" s="15">
        <f t="shared" si="0"/>
        <v>119577</v>
      </c>
      <c r="I8" s="182"/>
      <c r="J8" s="12" t="s">
        <v>33</v>
      </c>
      <c r="K8" s="13">
        <v>351</v>
      </c>
      <c r="L8" s="14">
        <v>5</v>
      </c>
      <c r="M8" s="15">
        <f t="shared" si="1"/>
        <v>356</v>
      </c>
      <c r="N8" s="15">
        <f t="shared" si="2"/>
        <v>1221</v>
      </c>
      <c r="P8" s="12" t="s">
        <v>31</v>
      </c>
      <c r="Q8" s="13">
        <v>35593</v>
      </c>
      <c r="R8" s="13">
        <v>205008</v>
      </c>
      <c r="S8" s="39">
        <f>(R8/Q8)-1</f>
        <v>4.7597842272356923</v>
      </c>
      <c r="U8" s="12" t="s">
        <v>31</v>
      </c>
      <c r="V8" s="13">
        <v>356</v>
      </c>
      <c r="W8" s="13">
        <v>1710</v>
      </c>
      <c r="X8" s="39">
        <f>(W8/V8)-1</f>
        <v>3.8033707865168536</v>
      </c>
    </row>
    <row r="9" spans="2:24" x14ac:dyDescent="0.3">
      <c r="B9" s="182"/>
      <c r="C9" s="8" t="s">
        <v>34</v>
      </c>
      <c r="D9" s="9">
        <v>35856</v>
      </c>
      <c r="E9" s="10">
        <v>424</v>
      </c>
      <c r="F9" s="11">
        <v>36280</v>
      </c>
      <c r="G9" s="11">
        <f t="shared" si="0"/>
        <v>155857</v>
      </c>
      <c r="I9" s="182"/>
      <c r="J9" s="8" t="s">
        <v>34</v>
      </c>
      <c r="K9" s="9">
        <v>334</v>
      </c>
      <c r="L9" s="10">
        <v>4</v>
      </c>
      <c r="M9" s="11">
        <f t="shared" si="1"/>
        <v>338</v>
      </c>
      <c r="N9" s="11">
        <f t="shared" si="2"/>
        <v>1559</v>
      </c>
      <c r="P9" s="8" t="s">
        <v>32</v>
      </c>
      <c r="Q9" s="9">
        <v>36405</v>
      </c>
      <c r="R9" s="9">
        <f>F19</f>
        <v>218322</v>
      </c>
      <c r="S9" s="39">
        <f>(R9/Q9)-1</f>
        <v>4.997033374536465</v>
      </c>
      <c r="U9" s="8" t="s">
        <v>32</v>
      </c>
      <c r="V9" s="9">
        <v>371</v>
      </c>
      <c r="W9" s="9">
        <f>M19</f>
        <v>1851</v>
      </c>
      <c r="X9" s="38">
        <f>(W9/V9)-1</f>
        <v>3.9892183288409706</v>
      </c>
    </row>
    <row r="10" spans="2:24" x14ac:dyDescent="0.3">
      <c r="B10" s="182"/>
      <c r="C10" s="12" t="s">
        <v>35</v>
      </c>
      <c r="D10" s="13">
        <v>51667</v>
      </c>
      <c r="E10" s="13">
        <v>1913</v>
      </c>
      <c r="F10" s="15">
        <v>53580</v>
      </c>
      <c r="G10" s="15">
        <f t="shared" si="0"/>
        <v>209437</v>
      </c>
      <c r="I10" s="182"/>
      <c r="J10" s="12" t="s">
        <v>35</v>
      </c>
      <c r="K10" s="13">
        <v>597</v>
      </c>
      <c r="L10" s="13">
        <v>23</v>
      </c>
      <c r="M10" s="15">
        <f t="shared" si="1"/>
        <v>620</v>
      </c>
      <c r="N10" s="15">
        <f t="shared" si="2"/>
        <v>2179</v>
      </c>
      <c r="P10" s="12" t="s">
        <v>33</v>
      </c>
      <c r="Q10" s="13">
        <v>33354</v>
      </c>
      <c r="R10" s="13"/>
      <c r="S10" s="39"/>
      <c r="U10" s="12" t="s">
        <v>33</v>
      </c>
      <c r="V10" s="13">
        <v>356</v>
      </c>
      <c r="W10" s="13"/>
      <c r="X10" s="39"/>
    </row>
    <row r="11" spans="2:24" x14ac:dyDescent="0.3">
      <c r="B11" s="182"/>
      <c r="C11" s="8" t="s">
        <v>36</v>
      </c>
      <c r="D11" s="9">
        <v>99725</v>
      </c>
      <c r="E11" s="9">
        <v>2796</v>
      </c>
      <c r="F11" s="11">
        <v>102521</v>
      </c>
      <c r="G11" s="11">
        <f t="shared" si="0"/>
        <v>311958</v>
      </c>
      <c r="I11" s="182"/>
      <c r="J11" s="8" t="s">
        <v>36</v>
      </c>
      <c r="K11" s="9">
        <v>1296</v>
      </c>
      <c r="L11" s="9">
        <v>31</v>
      </c>
      <c r="M11" s="11">
        <f t="shared" si="1"/>
        <v>1327</v>
      </c>
      <c r="N11" s="11">
        <f t="shared" si="2"/>
        <v>3506</v>
      </c>
      <c r="P11" s="8" t="s">
        <v>34</v>
      </c>
      <c r="Q11" s="9">
        <v>36280</v>
      </c>
      <c r="R11" s="9"/>
      <c r="S11" s="38"/>
      <c r="U11" s="8" t="s">
        <v>34</v>
      </c>
      <c r="V11" s="9">
        <v>338</v>
      </c>
      <c r="W11" s="9"/>
      <c r="X11" s="38"/>
    </row>
    <row r="12" spans="2:24" x14ac:dyDescent="0.3">
      <c r="B12" s="182"/>
      <c r="C12" s="12" t="s">
        <v>37</v>
      </c>
      <c r="D12" s="13">
        <v>176584</v>
      </c>
      <c r="E12" s="13">
        <v>9033</v>
      </c>
      <c r="F12" s="15">
        <v>185617</v>
      </c>
      <c r="G12" s="15">
        <f t="shared" si="0"/>
        <v>497575</v>
      </c>
      <c r="I12" s="182"/>
      <c r="J12" s="12" t="s">
        <v>37</v>
      </c>
      <c r="K12" s="13">
        <v>1780</v>
      </c>
      <c r="L12" s="13">
        <v>86</v>
      </c>
      <c r="M12" s="15">
        <f t="shared" si="1"/>
        <v>1866</v>
      </c>
      <c r="N12" s="15">
        <f t="shared" si="2"/>
        <v>5372</v>
      </c>
      <c r="P12" s="12" t="s">
        <v>35</v>
      </c>
      <c r="Q12" s="13">
        <v>53580</v>
      </c>
      <c r="R12" s="13"/>
      <c r="S12" s="39"/>
      <c r="U12" s="12" t="s">
        <v>35</v>
      </c>
      <c r="V12" s="13">
        <v>620</v>
      </c>
      <c r="W12" s="13"/>
      <c r="X12" s="39"/>
    </row>
    <row r="13" spans="2:24" x14ac:dyDescent="0.3">
      <c r="B13" s="182"/>
      <c r="C13" s="8" t="s">
        <v>38</v>
      </c>
      <c r="D13" s="9">
        <v>194277</v>
      </c>
      <c r="E13" s="9">
        <v>8817</v>
      </c>
      <c r="F13" s="11">
        <v>203094</v>
      </c>
      <c r="G13" s="11">
        <f t="shared" si="0"/>
        <v>700669</v>
      </c>
      <c r="I13" s="182"/>
      <c r="J13" s="8" t="s">
        <v>38</v>
      </c>
      <c r="K13" s="9">
        <v>1698</v>
      </c>
      <c r="L13" s="9">
        <v>86</v>
      </c>
      <c r="M13" s="11">
        <f t="shared" si="1"/>
        <v>1784</v>
      </c>
      <c r="N13" s="11">
        <f t="shared" si="2"/>
        <v>7156</v>
      </c>
      <c r="P13" s="8" t="s">
        <v>36</v>
      </c>
      <c r="Q13" s="9">
        <v>102521</v>
      </c>
      <c r="R13" s="9"/>
      <c r="S13" s="38"/>
      <c r="U13" s="8" t="s">
        <v>36</v>
      </c>
      <c r="V13" s="9">
        <v>1327</v>
      </c>
      <c r="W13" s="9"/>
      <c r="X13" s="38"/>
    </row>
    <row r="14" spans="2:24" x14ac:dyDescent="0.3">
      <c r="B14" s="182"/>
      <c r="C14" s="12" t="s">
        <v>39</v>
      </c>
      <c r="D14" s="13">
        <v>199919</v>
      </c>
      <c r="E14" s="13">
        <v>11827</v>
      </c>
      <c r="F14" s="15">
        <v>211746</v>
      </c>
      <c r="G14" s="15">
        <f t="shared" si="0"/>
        <v>912415</v>
      </c>
      <c r="I14" s="182"/>
      <c r="J14" s="12" t="s">
        <v>39</v>
      </c>
      <c r="K14" s="13">
        <v>1713</v>
      </c>
      <c r="L14" s="13">
        <v>127</v>
      </c>
      <c r="M14" s="15">
        <f t="shared" si="1"/>
        <v>1840</v>
      </c>
      <c r="N14" s="15">
        <f t="shared" si="2"/>
        <v>8996</v>
      </c>
      <c r="P14" s="12" t="s">
        <v>37</v>
      </c>
      <c r="Q14" s="13">
        <v>185617</v>
      </c>
      <c r="R14" s="13"/>
      <c r="S14" s="39"/>
      <c r="U14" s="12" t="s">
        <v>37</v>
      </c>
      <c r="V14" s="13">
        <v>1866</v>
      </c>
      <c r="W14" s="13"/>
      <c r="X14" s="39"/>
    </row>
    <row r="15" spans="2:24" x14ac:dyDescent="0.3">
      <c r="B15" s="184">
        <v>2023</v>
      </c>
      <c r="C15" s="8" t="s">
        <v>42</v>
      </c>
      <c r="D15" s="9">
        <v>175756</v>
      </c>
      <c r="E15" s="9">
        <v>10816</v>
      </c>
      <c r="F15" s="11">
        <v>186572</v>
      </c>
      <c r="G15" s="11">
        <f t="shared" si="0"/>
        <v>1098987</v>
      </c>
      <c r="I15" s="184">
        <v>2023</v>
      </c>
      <c r="J15" s="8" t="s">
        <v>42</v>
      </c>
      <c r="K15" s="9">
        <v>1722</v>
      </c>
      <c r="L15" s="9">
        <v>134</v>
      </c>
      <c r="M15" s="11">
        <f t="shared" si="1"/>
        <v>1856</v>
      </c>
      <c r="N15" s="11">
        <f t="shared" si="2"/>
        <v>10852</v>
      </c>
      <c r="P15" s="8" t="s">
        <v>38</v>
      </c>
      <c r="Q15" s="9">
        <v>203094</v>
      </c>
      <c r="R15" s="9"/>
      <c r="S15" s="38"/>
      <c r="U15" s="8" t="s">
        <v>38</v>
      </c>
      <c r="V15" s="9">
        <v>1784</v>
      </c>
      <c r="W15" s="9"/>
      <c r="X15" s="38"/>
    </row>
    <row r="16" spans="2:24" x14ac:dyDescent="0.3">
      <c r="B16" s="184"/>
      <c r="C16" s="12" t="s">
        <v>43</v>
      </c>
      <c r="D16" s="13">
        <v>157236</v>
      </c>
      <c r="E16" s="13">
        <v>8079</v>
      </c>
      <c r="F16" s="15">
        <v>165315</v>
      </c>
      <c r="G16" s="15">
        <f t="shared" si="0"/>
        <v>1264302</v>
      </c>
      <c r="I16" s="184"/>
      <c r="J16" s="12" t="s">
        <v>43</v>
      </c>
      <c r="K16" s="13">
        <v>1537</v>
      </c>
      <c r="L16" s="13">
        <v>113</v>
      </c>
      <c r="M16" s="15">
        <v>1650</v>
      </c>
      <c r="N16" s="15">
        <f t="shared" si="2"/>
        <v>12502</v>
      </c>
      <c r="P16" s="12" t="s">
        <v>39</v>
      </c>
      <c r="Q16" s="13">
        <v>211746</v>
      </c>
      <c r="R16" s="13"/>
      <c r="S16" s="39"/>
      <c r="U16" s="12" t="s">
        <v>39</v>
      </c>
      <c r="V16" s="13">
        <v>1840</v>
      </c>
      <c r="W16" s="13"/>
      <c r="X16" s="39"/>
    </row>
    <row r="17" spans="2:17" x14ac:dyDescent="0.3">
      <c r="B17" s="184"/>
      <c r="C17" s="8" t="s">
        <v>30</v>
      </c>
      <c r="D17" s="9">
        <v>186628</v>
      </c>
      <c r="E17" s="9">
        <v>9711</v>
      </c>
      <c r="F17" s="11">
        <f>E17+D17</f>
        <v>196339</v>
      </c>
      <c r="G17" s="11">
        <f t="shared" si="0"/>
        <v>1460641</v>
      </c>
      <c r="I17" s="184"/>
      <c r="J17" s="8" t="s">
        <v>30</v>
      </c>
      <c r="K17" s="9">
        <v>1730</v>
      </c>
      <c r="L17" s="9">
        <v>110</v>
      </c>
      <c r="M17" s="11">
        <f t="shared" si="1"/>
        <v>1840</v>
      </c>
      <c r="N17" s="11">
        <f t="shared" si="2"/>
        <v>14342</v>
      </c>
    </row>
    <row r="18" spans="2:17" x14ac:dyDescent="0.3">
      <c r="B18" s="184"/>
      <c r="C18" s="12" t="s">
        <v>31</v>
      </c>
      <c r="D18" s="13">
        <v>194176</v>
      </c>
      <c r="E18" s="13">
        <v>10832</v>
      </c>
      <c r="F18" s="15">
        <f>E18+D18</f>
        <v>205008</v>
      </c>
      <c r="G18" s="15">
        <f>F18+G17</f>
        <v>1665649</v>
      </c>
      <c r="I18" s="184"/>
      <c r="J18" s="12" t="s">
        <v>31</v>
      </c>
      <c r="K18" s="13">
        <v>1605</v>
      </c>
      <c r="L18" s="13">
        <v>105</v>
      </c>
      <c r="M18" s="15">
        <f>L18+K18</f>
        <v>1710</v>
      </c>
      <c r="N18" s="15">
        <f t="shared" si="2"/>
        <v>16052</v>
      </c>
    </row>
    <row r="19" spans="2:17" x14ac:dyDescent="0.3">
      <c r="B19" s="184"/>
      <c r="C19" s="12" t="s">
        <v>32</v>
      </c>
      <c r="D19" s="13">
        <v>205108</v>
      </c>
      <c r="E19" s="13">
        <v>13214</v>
      </c>
      <c r="F19" s="15">
        <v>218322</v>
      </c>
      <c r="G19" s="15">
        <f>F19+G18</f>
        <v>1883971</v>
      </c>
      <c r="I19" s="184"/>
      <c r="J19" s="12" t="s">
        <v>32</v>
      </c>
      <c r="K19" s="13">
        <v>1681</v>
      </c>
      <c r="L19" s="13">
        <v>170</v>
      </c>
      <c r="M19" s="15">
        <v>1851</v>
      </c>
      <c r="N19" s="15"/>
    </row>
    <row r="20" spans="2:17" x14ac:dyDescent="0.3">
      <c r="B20" s="16"/>
      <c r="C20" s="16" t="s">
        <v>7</v>
      </c>
      <c r="D20" s="17">
        <f>SUM(D5:D19)</f>
        <v>1794950</v>
      </c>
      <c r="E20" s="17">
        <f t="shared" ref="E20:F20" si="3">SUM(E5:E19)</f>
        <v>89021</v>
      </c>
      <c r="F20" s="17">
        <f t="shared" si="3"/>
        <v>1883971</v>
      </c>
      <c r="G20" s="17"/>
      <c r="I20" s="16"/>
      <c r="J20" s="16" t="s">
        <v>7</v>
      </c>
      <c r="K20" s="17">
        <f>SUM(K5:K19)</f>
        <v>16896</v>
      </c>
      <c r="L20" s="17">
        <f t="shared" ref="L20:M20" si="4">SUM(L5:L19)</f>
        <v>1007</v>
      </c>
      <c r="M20" s="17">
        <f t="shared" si="4"/>
        <v>17903</v>
      </c>
      <c r="N20" s="17"/>
      <c r="Q20" s="15"/>
    </row>
    <row r="38" spans="2:14" x14ac:dyDescent="0.3">
      <c r="C38" s="18" t="s">
        <v>9</v>
      </c>
      <c r="J38" s="18" t="s">
        <v>8</v>
      </c>
    </row>
    <row r="40" spans="2:14" ht="30" x14ac:dyDescent="0.3">
      <c r="B40" s="7" t="s">
        <v>46</v>
      </c>
      <c r="C40" s="19" t="s">
        <v>0</v>
      </c>
      <c r="D40" s="20" t="s">
        <v>14</v>
      </c>
      <c r="E40" s="20" t="s">
        <v>15</v>
      </c>
      <c r="F40" s="20" t="s">
        <v>12</v>
      </c>
      <c r="G40" s="7" t="s">
        <v>53</v>
      </c>
      <c r="I40" s="7" t="s">
        <v>46</v>
      </c>
      <c r="J40" s="19" t="s">
        <v>0</v>
      </c>
      <c r="K40" s="20" t="s">
        <v>14</v>
      </c>
      <c r="L40" s="20" t="s">
        <v>15</v>
      </c>
      <c r="M40" s="20" t="s">
        <v>12</v>
      </c>
      <c r="N40" s="7" t="s">
        <v>53</v>
      </c>
    </row>
    <row r="41" spans="2:14" x14ac:dyDescent="0.3">
      <c r="B41" s="182">
        <v>2022</v>
      </c>
      <c r="C41" s="8" t="s">
        <v>30</v>
      </c>
      <c r="D41" s="10">
        <v>9</v>
      </c>
      <c r="E41" s="10">
        <v>9</v>
      </c>
      <c r="F41" s="10">
        <v>18</v>
      </c>
      <c r="G41" s="11">
        <f>F41</f>
        <v>18</v>
      </c>
      <c r="I41" s="182">
        <v>2022</v>
      </c>
      <c r="J41" s="8" t="s">
        <v>30</v>
      </c>
      <c r="K41" s="10">
        <v>15</v>
      </c>
      <c r="L41" s="10">
        <v>16</v>
      </c>
      <c r="M41" s="10">
        <v>31</v>
      </c>
      <c r="N41" s="11">
        <f>M41</f>
        <v>31</v>
      </c>
    </row>
    <row r="42" spans="2:14" x14ac:dyDescent="0.3">
      <c r="B42" s="182"/>
      <c r="C42" s="12" t="s">
        <v>31</v>
      </c>
      <c r="D42" s="14">
        <v>11</v>
      </c>
      <c r="E42" s="14">
        <v>11</v>
      </c>
      <c r="F42" s="21">
        <v>22</v>
      </c>
      <c r="G42" s="15">
        <f>F42+G41</f>
        <v>40</v>
      </c>
      <c r="I42" s="182"/>
      <c r="J42" s="12" t="s">
        <v>31</v>
      </c>
      <c r="K42" s="14">
        <v>14</v>
      </c>
      <c r="L42" s="14">
        <v>29</v>
      </c>
      <c r="M42" s="21">
        <v>43</v>
      </c>
      <c r="N42" s="15">
        <f>M42+N41</f>
        <v>74</v>
      </c>
    </row>
    <row r="43" spans="2:14" x14ac:dyDescent="0.3">
      <c r="B43" s="182"/>
      <c r="C43" s="8" t="s">
        <v>32</v>
      </c>
      <c r="D43" s="10">
        <v>24</v>
      </c>
      <c r="E43" s="10">
        <v>25</v>
      </c>
      <c r="F43" s="10">
        <v>49</v>
      </c>
      <c r="G43" s="11">
        <f t="shared" ref="G43:G53" si="5">F43+G42</f>
        <v>89</v>
      </c>
      <c r="I43" s="182"/>
      <c r="J43" s="8" t="s">
        <v>32</v>
      </c>
      <c r="K43" s="10">
        <v>85</v>
      </c>
      <c r="L43" s="10">
        <v>80</v>
      </c>
      <c r="M43" s="10">
        <v>165</v>
      </c>
      <c r="N43" s="11">
        <f t="shared" ref="N43:N53" si="6">M43+N42</f>
        <v>239</v>
      </c>
    </row>
    <row r="44" spans="2:14" x14ac:dyDescent="0.3">
      <c r="B44" s="182"/>
      <c r="C44" s="12" t="s">
        <v>33</v>
      </c>
      <c r="D44" s="14">
        <v>12</v>
      </c>
      <c r="E44" s="14">
        <v>13</v>
      </c>
      <c r="F44" s="21">
        <v>25</v>
      </c>
      <c r="G44" s="15">
        <f t="shared" si="5"/>
        <v>114</v>
      </c>
      <c r="I44" s="182"/>
      <c r="J44" s="12" t="s">
        <v>33</v>
      </c>
      <c r="K44" s="14">
        <v>29</v>
      </c>
      <c r="L44" s="14">
        <v>38</v>
      </c>
      <c r="M44" s="21">
        <v>67</v>
      </c>
      <c r="N44" s="15">
        <f t="shared" si="6"/>
        <v>306</v>
      </c>
    </row>
    <row r="45" spans="2:14" x14ac:dyDescent="0.3">
      <c r="B45" s="182"/>
      <c r="C45" s="8" t="s">
        <v>34</v>
      </c>
      <c r="D45" s="10">
        <v>14</v>
      </c>
      <c r="E45" s="10">
        <v>12</v>
      </c>
      <c r="F45" s="10">
        <v>26</v>
      </c>
      <c r="G45" s="11">
        <f t="shared" si="5"/>
        <v>140</v>
      </c>
      <c r="I45" s="182"/>
      <c r="J45" s="8" t="s">
        <v>34</v>
      </c>
      <c r="K45" s="10">
        <v>33</v>
      </c>
      <c r="L45" s="10">
        <v>37</v>
      </c>
      <c r="M45" s="10">
        <v>70</v>
      </c>
      <c r="N45" s="11">
        <f t="shared" si="6"/>
        <v>376</v>
      </c>
    </row>
    <row r="46" spans="2:14" x14ac:dyDescent="0.3">
      <c r="B46" s="182"/>
      <c r="C46" s="12" t="s">
        <v>35</v>
      </c>
      <c r="D46" s="14">
        <v>10</v>
      </c>
      <c r="E46" s="14">
        <v>11</v>
      </c>
      <c r="F46" s="14">
        <v>21</v>
      </c>
      <c r="G46" s="15">
        <f t="shared" si="5"/>
        <v>161</v>
      </c>
      <c r="I46" s="182"/>
      <c r="J46" s="12" t="s">
        <v>35</v>
      </c>
      <c r="K46" s="14">
        <v>13</v>
      </c>
      <c r="L46" s="14">
        <v>19</v>
      </c>
      <c r="M46" s="14">
        <v>32</v>
      </c>
      <c r="N46" s="15">
        <f t="shared" si="6"/>
        <v>408</v>
      </c>
    </row>
    <row r="47" spans="2:14" x14ac:dyDescent="0.3">
      <c r="B47" s="182"/>
      <c r="C47" s="8" t="s">
        <v>36</v>
      </c>
      <c r="D47" s="10">
        <v>18</v>
      </c>
      <c r="E47" s="10">
        <v>18</v>
      </c>
      <c r="F47" s="10">
        <v>36</v>
      </c>
      <c r="G47" s="11">
        <f t="shared" si="5"/>
        <v>197</v>
      </c>
      <c r="I47" s="182"/>
      <c r="J47" s="8" t="s">
        <v>36</v>
      </c>
      <c r="K47" s="10">
        <v>43</v>
      </c>
      <c r="L47" s="10">
        <v>39</v>
      </c>
      <c r="M47" s="10">
        <v>82</v>
      </c>
      <c r="N47" s="11">
        <f t="shared" si="6"/>
        <v>490</v>
      </c>
    </row>
    <row r="48" spans="2:14" x14ac:dyDescent="0.3">
      <c r="B48" s="182"/>
      <c r="C48" s="12" t="s">
        <v>37</v>
      </c>
      <c r="D48" s="14">
        <v>35</v>
      </c>
      <c r="E48" s="14">
        <v>36</v>
      </c>
      <c r="F48" s="14">
        <v>71</v>
      </c>
      <c r="G48" s="15">
        <f t="shared" si="5"/>
        <v>268</v>
      </c>
      <c r="I48" s="182"/>
      <c r="J48" s="12" t="s">
        <v>37</v>
      </c>
      <c r="K48" s="14">
        <v>161</v>
      </c>
      <c r="L48" s="14">
        <v>102</v>
      </c>
      <c r="M48" s="14">
        <v>263</v>
      </c>
      <c r="N48" s="15">
        <f t="shared" si="6"/>
        <v>753</v>
      </c>
    </row>
    <row r="49" spans="2:14" x14ac:dyDescent="0.3">
      <c r="B49" s="182"/>
      <c r="C49" s="8" t="s">
        <v>38</v>
      </c>
      <c r="D49" s="10">
        <v>50</v>
      </c>
      <c r="E49" s="10">
        <v>51</v>
      </c>
      <c r="F49" s="10">
        <v>101</v>
      </c>
      <c r="G49" s="11">
        <f t="shared" si="5"/>
        <v>369</v>
      </c>
      <c r="I49" s="182"/>
      <c r="J49" s="8" t="s">
        <v>38</v>
      </c>
      <c r="K49" s="10">
        <v>317</v>
      </c>
      <c r="L49" s="10">
        <v>258</v>
      </c>
      <c r="M49" s="10">
        <v>575</v>
      </c>
      <c r="N49" s="11">
        <f t="shared" si="6"/>
        <v>1328</v>
      </c>
    </row>
    <row r="50" spans="2:14" x14ac:dyDescent="0.3">
      <c r="B50" s="182"/>
      <c r="C50" s="12" t="s">
        <v>39</v>
      </c>
      <c r="D50" s="14">
        <v>27</v>
      </c>
      <c r="E50" s="14">
        <v>31</v>
      </c>
      <c r="F50" s="14">
        <v>58</v>
      </c>
      <c r="G50" s="15">
        <f t="shared" si="5"/>
        <v>427</v>
      </c>
      <c r="I50" s="182"/>
      <c r="J50" s="12" t="s">
        <v>39</v>
      </c>
      <c r="K50" s="14">
        <v>73</v>
      </c>
      <c r="L50" s="14">
        <v>77</v>
      </c>
      <c r="M50" s="14">
        <v>150</v>
      </c>
      <c r="N50" s="15">
        <f t="shared" si="6"/>
        <v>1478</v>
      </c>
    </row>
    <row r="51" spans="2:14" x14ac:dyDescent="0.3">
      <c r="B51" s="184">
        <v>2023</v>
      </c>
      <c r="C51" s="8" t="s">
        <v>42</v>
      </c>
      <c r="D51" s="10">
        <v>54</v>
      </c>
      <c r="E51" s="10">
        <v>59</v>
      </c>
      <c r="F51" s="10">
        <v>113</v>
      </c>
      <c r="G51" s="11">
        <f t="shared" si="5"/>
        <v>540</v>
      </c>
      <c r="I51" s="184">
        <v>2023</v>
      </c>
      <c r="J51" s="8" t="s">
        <v>42</v>
      </c>
      <c r="K51" s="10">
        <v>189</v>
      </c>
      <c r="L51" s="10">
        <v>271</v>
      </c>
      <c r="M51" s="10">
        <v>460</v>
      </c>
      <c r="N51" s="11">
        <f t="shared" si="6"/>
        <v>1938</v>
      </c>
    </row>
    <row r="52" spans="2:14" x14ac:dyDescent="0.3">
      <c r="B52" s="184"/>
      <c r="C52" s="12" t="s">
        <v>43</v>
      </c>
      <c r="D52" s="14">
        <v>56</v>
      </c>
      <c r="E52" s="14">
        <v>59</v>
      </c>
      <c r="F52" s="14">
        <v>115</v>
      </c>
      <c r="G52" s="15">
        <f t="shared" ref="G52" si="7">F52+G51</f>
        <v>655</v>
      </c>
      <c r="I52" s="184"/>
      <c r="J52" s="12" t="s">
        <v>43</v>
      </c>
      <c r="K52" s="14">
        <v>174</v>
      </c>
      <c r="L52" s="14">
        <v>205</v>
      </c>
      <c r="M52" s="14">
        <v>379</v>
      </c>
      <c r="N52" s="15">
        <f t="shared" ref="N52" si="8">M52+N51</f>
        <v>2317</v>
      </c>
    </row>
    <row r="53" spans="2:14" x14ac:dyDescent="0.3">
      <c r="B53" s="184"/>
      <c r="C53" s="8" t="s">
        <v>30</v>
      </c>
      <c r="D53" s="10">
        <v>77</v>
      </c>
      <c r="E53" s="10">
        <v>78</v>
      </c>
      <c r="F53" s="10">
        <v>155</v>
      </c>
      <c r="G53" s="11">
        <f t="shared" si="5"/>
        <v>810</v>
      </c>
      <c r="I53" s="184"/>
      <c r="J53" s="8" t="s">
        <v>30</v>
      </c>
      <c r="K53" s="10">
        <v>222</v>
      </c>
      <c r="L53" s="10">
        <v>212</v>
      </c>
      <c r="M53" s="10">
        <v>434</v>
      </c>
      <c r="N53" s="11">
        <f t="shared" si="6"/>
        <v>2751</v>
      </c>
    </row>
    <row r="54" spans="2:14" x14ac:dyDescent="0.3">
      <c r="B54" s="184"/>
      <c r="C54" s="12" t="s">
        <v>31</v>
      </c>
      <c r="D54" s="13">
        <v>83</v>
      </c>
      <c r="E54" s="13">
        <v>80</v>
      </c>
      <c r="F54" s="15">
        <f>E54+D54</f>
        <v>163</v>
      </c>
      <c r="G54" s="15">
        <f>F54+G53</f>
        <v>973</v>
      </c>
      <c r="I54" s="184"/>
      <c r="J54" s="12" t="s">
        <v>31</v>
      </c>
      <c r="K54" s="13">
        <v>600</v>
      </c>
      <c r="L54" s="13">
        <v>590</v>
      </c>
      <c r="M54" s="13">
        <f>L54+K54</f>
        <v>1190</v>
      </c>
      <c r="N54" s="15">
        <f>M54+N53</f>
        <v>3941</v>
      </c>
    </row>
    <row r="55" spans="2:14" x14ac:dyDescent="0.3">
      <c r="B55" s="184"/>
      <c r="C55" s="12" t="s">
        <v>32</v>
      </c>
      <c r="D55" s="13">
        <v>69</v>
      </c>
      <c r="E55" s="13">
        <v>71</v>
      </c>
      <c r="F55" s="15">
        <v>140</v>
      </c>
      <c r="G55" s="15">
        <f>F55+G54</f>
        <v>1113</v>
      </c>
      <c r="I55" s="184"/>
      <c r="J55" s="12" t="s">
        <v>32</v>
      </c>
      <c r="K55" s="13">
        <v>256</v>
      </c>
      <c r="L55" s="13">
        <v>283</v>
      </c>
      <c r="M55" s="15">
        <v>539</v>
      </c>
      <c r="N55" s="15">
        <f>M55+N54</f>
        <v>4480</v>
      </c>
    </row>
    <row r="56" spans="2:14" x14ac:dyDescent="0.3">
      <c r="B56" s="22"/>
      <c r="C56" s="22" t="s">
        <v>7</v>
      </c>
      <c r="D56" s="22">
        <f>SUM(D41:D55)</f>
        <v>549</v>
      </c>
      <c r="E56" s="22">
        <f t="shared" ref="E56:F56" si="9">SUM(E41:E55)</f>
        <v>564</v>
      </c>
      <c r="F56" s="22">
        <f t="shared" si="9"/>
        <v>1113</v>
      </c>
      <c r="G56" s="22"/>
      <c r="I56" s="22"/>
      <c r="J56" s="22" t="s">
        <v>7</v>
      </c>
      <c r="K56" s="22">
        <f>SUM(K41:K55)</f>
        <v>2224</v>
      </c>
      <c r="L56" s="22">
        <f t="shared" ref="L56" si="10">SUM(L41:L55)</f>
        <v>2256</v>
      </c>
      <c r="M56" s="22">
        <f>SUM(M41:M55)</f>
        <v>4480</v>
      </c>
      <c r="N56" s="22"/>
    </row>
    <row r="75" spans="2:4" x14ac:dyDescent="0.3">
      <c r="C75" s="23" t="s">
        <v>22</v>
      </c>
    </row>
    <row r="76" spans="2:4" x14ac:dyDescent="0.3">
      <c r="C76" s="18" t="s">
        <v>83</v>
      </c>
    </row>
    <row r="78" spans="2:4" x14ac:dyDescent="0.3">
      <c r="B78" s="24" t="s">
        <v>57</v>
      </c>
      <c r="C78" s="24" t="s">
        <v>57</v>
      </c>
      <c r="D78" s="24" t="s">
        <v>8</v>
      </c>
    </row>
    <row r="79" spans="2:4" x14ac:dyDescent="0.3">
      <c r="B79" s="183" t="s">
        <v>58</v>
      </c>
      <c r="C79" s="26" t="s">
        <v>69</v>
      </c>
      <c r="D79" s="27">
        <v>516370</v>
      </c>
    </row>
    <row r="80" spans="2:4" x14ac:dyDescent="0.3">
      <c r="B80" s="183"/>
      <c r="C80" s="27" t="s">
        <v>60</v>
      </c>
      <c r="D80" s="27">
        <v>332894</v>
      </c>
    </row>
    <row r="81" spans="2:7" x14ac:dyDescent="0.3">
      <c r="B81" s="183"/>
      <c r="C81" s="26" t="s">
        <v>71</v>
      </c>
      <c r="D81" s="27">
        <v>236279</v>
      </c>
    </row>
    <row r="82" spans="2:7" x14ac:dyDescent="0.3">
      <c r="B82" s="183"/>
      <c r="C82" s="27" t="s">
        <v>61</v>
      </c>
      <c r="D82" s="27">
        <v>213078</v>
      </c>
      <c r="F82" s="24" t="s">
        <v>23</v>
      </c>
      <c r="G82" s="24" t="s">
        <v>8</v>
      </c>
    </row>
    <row r="83" spans="2:7" x14ac:dyDescent="0.3">
      <c r="B83" s="183"/>
      <c r="C83" s="26" t="s">
        <v>63</v>
      </c>
      <c r="D83" s="27">
        <v>172805</v>
      </c>
      <c r="F83" s="25" t="s">
        <v>55</v>
      </c>
      <c r="G83" s="25">
        <v>1051802</v>
      </c>
    </row>
    <row r="84" spans="2:7" x14ac:dyDescent="0.3">
      <c r="B84" s="183"/>
      <c r="C84" s="26" t="s">
        <v>62</v>
      </c>
      <c r="D84" s="27">
        <v>157941</v>
      </c>
      <c r="F84" s="25" t="s">
        <v>56</v>
      </c>
      <c r="G84" s="25">
        <v>47185</v>
      </c>
    </row>
    <row r="85" spans="2:7" x14ac:dyDescent="0.3">
      <c r="B85" s="183"/>
      <c r="C85" s="27" t="s">
        <v>64</v>
      </c>
      <c r="D85" s="27">
        <v>78910</v>
      </c>
    </row>
    <row r="86" spans="2:7" x14ac:dyDescent="0.3">
      <c r="B86" s="183"/>
      <c r="C86" s="26" t="s">
        <v>65</v>
      </c>
      <c r="D86" s="27">
        <v>53508</v>
      </c>
    </row>
    <row r="87" spans="2:7" x14ac:dyDescent="0.3">
      <c r="B87" s="183"/>
      <c r="C87" s="27" t="s">
        <v>54</v>
      </c>
      <c r="D87" s="27">
        <v>23964</v>
      </c>
    </row>
    <row r="88" spans="2:7" x14ac:dyDescent="0.3">
      <c r="B88" s="183"/>
      <c r="C88" s="26" t="s">
        <v>72</v>
      </c>
      <c r="D88" s="27">
        <v>4065</v>
      </c>
    </row>
    <row r="89" spans="2:7" x14ac:dyDescent="0.3">
      <c r="B89" s="183"/>
      <c r="C89" s="26" t="s">
        <v>97</v>
      </c>
      <c r="D89" s="27">
        <v>5136</v>
      </c>
    </row>
    <row r="90" spans="2:7" ht="19.5" customHeight="1" x14ac:dyDescent="0.3"/>
    <row r="91" spans="2:7" ht="19.5" customHeight="1" x14ac:dyDescent="0.3">
      <c r="B91" s="24" t="s">
        <v>57</v>
      </c>
      <c r="C91" s="24" t="s">
        <v>57</v>
      </c>
      <c r="D91" s="24" t="s">
        <v>8</v>
      </c>
    </row>
    <row r="92" spans="2:7" ht="19.5" customHeight="1" x14ac:dyDescent="0.3">
      <c r="B92" s="178" t="s">
        <v>59</v>
      </c>
      <c r="C92" s="26" t="s">
        <v>99</v>
      </c>
      <c r="D92" s="26">
        <v>28482</v>
      </c>
    </row>
    <row r="93" spans="2:7" ht="19.5" customHeight="1" x14ac:dyDescent="0.3">
      <c r="B93" s="179"/>
      <c r="C93" s="27" t="s">
        <v>66</v>
      </c>
      <c r="D93" s="26">
        <v>24222</v>
      </c>
    </row>
    <row r="94" spans="2:7" ht="19.5" customHeight="1" x14ac:dyDescent="0.3">
      <c r="B94" s="179"/>
      <c r="C94" s="26" t="s">
        <v>67</v>
      </c>
      <c r="D94" s="26">
        <v>19882</v>
      </c>
    </row>
    <row r="95" spans="2:7" x14ac:dyDescent="0.3">
      <c r="B95" s="179"/>
      <c r="C95" s="27" t="s">
        <v>68</v>
      </c>
      <c r="D95" s="26">
        <v>12652</v>
      </c>
    </row>
    <row r="96" spans="2:7" x14ac:dyDescent="0.3">
      <c r="B96" s="179"/>
      <c r="C96" s="26" t="s">
        <v>100</v>
      </c>
      <c r="D96" s="26">
        <v>3105</v>
      </c>
    </row>
    <row r="97" spans="2:4" x14ac:dyDescent="0.3">
      <c r="B97" s="180"/>
      <c r="C97" s="27" t="s">
        <v>97</v>
      </c>
      <c r="D97" s="26">
        <v>678</v>
      </c>
    </row>
  </sheetData>
  <sortState xmlns:xlrd2="http://schemas.microsoft.com/office/spreadsheetml/2017/richdata2" ref="C80:D89">
    <sortCondition descending="1" ref="D89"/>
  </sortState>
  <mergeCells count="12">
    <mergeCell ref="B92:B97"/>
    <mergeCell ref="P2:S2"/>
    <mergeCell ref="U2:X2"/>
    <mergeCell ref="B5:B14"/>
    <mergeCell ref="I5:I14"/>
    <mergeCell ref="B41:B50"/>
    <mergeCell ref="I41:I50"/>
    <mergeCell ref="B79:B89"/>
    <mergeCell ref="I15:I19"/>
    <mergeCell ref="B15:B19"/>
    <mergeCell ref="B51:B55"/>
    <mergeCell ref="I51:I55"/>
  </mergeCells>
  <pageMargins left="0.7" right="0.7" top="0.75" bottom="0.75" header="0.3" footer="0.3"/>
  <pageSetup paperSize="9" orientation="portrait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Esquema Operativo</vt:lpstr>
      <vt:lpstr>Operaciones</vt:lpstr>
      <vt:lpstr>Pasajeros</vt:lpstr>
      <vt:lpstr>Carga</vt:lpstr>
      <vt:lpstr>Hoja1</vt:lpstr>
      <vt:lpstr>Tabs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FAUSTO SARABIA</dc:creator>
  <cp:lastModifiedBy>EnlacesDirGral</cp:lastModifiedBy>
  <cp:lastPrinted>2024-06-14T22:19:21Z</cp:lastPrinted>
  <dcterms:created xsi:type="dcterms:W3CDTF">2022-10-07T15:45:48Z</dcterms:created>
  <dcterms:modified xsi:type="dcterms:W3CDTF">2024-10-15T21:35:48Z</dcterms:modified>
</cp:coreProperties>
</file>